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0" yWindow="828" windowWidth="15480" windowHeight="8340" tabRatio="601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<sst xmlns="http://schemas.openxmlformats.org/spreadsheetml/2006/main" count="1073" uniqueCount="908">
  <si>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</si>
  <si>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</si>
  <si>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</si>
  <si>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</si>
  <si>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</si>
  <si>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</si>
  <si>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</si>
  <si>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</si>
  <si>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</si>
  <si>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</si>
  <si>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</si>
  <si>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</si>
  <si>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</si>
  <si>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</si>
  <si>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</si>
  <si>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</si>
  <si>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</si>
  <si>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</si>
  <si>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</si>
  <si>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</si>
  <si>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</si>
  <si>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</si>
  <si>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</si>
  <si>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</si>
  <si>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</si>
  <si>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</si>
  <si>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</si>
  <si>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</si>
  <si>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</si>
  <si>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</si>
  <si>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</si>
  <si>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</si>
  <si>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</si>
  <si>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</si>
  <si>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</si>
  <si>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</si>
  <si>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</si>
  <si>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</si>
  <si>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</si>
  <si>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</si>
  <si>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</si>
  <si>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</si>
  <si>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</si>
  <si>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</si>
  <si>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</si>
  <si>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</si>
  <si>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</si>
  <si>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</si>
  <si>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</si>
  <si>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</si>
  <si>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</si>
  <si>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</si>
  <si>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</si>
  <si>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</si>
  <si>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</si>
  <si>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</si>
  <si>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</si>
  <si>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</si>
  <si>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</si>
  <si>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</si>
  <si>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</si>
  <si>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</si>
  <si>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</si>
  <si>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</si>
  <si>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</si>
  <si>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</si>
  <si>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</si>
  <si>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</si>
  <si>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</si>
  <si>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</si>
  <si>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</si>
  <si>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</si>
  <si>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</si>
  <si>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</si>
  <si>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</si>
  <si>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</si>
  <si>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</si>
  <si>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</si>
  <si>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</si>
  <si>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</si>
  <si>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</si>
  <si>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</si>
  <si>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</si>
  <si>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</si>
  <si>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</si>
  <si>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</si>
  <si>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</si>
  <si>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</si>
  <si>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</si>
  <si>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</si>
  <si>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</si>
  <si>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</si>
  <si>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</si>
  <si>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</si>
  <si>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</si>
  <si>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</si>
  <si>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</si>
  <si>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</si>
  <si>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</si>
  <si>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</si>
  <si>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</si>
  <si>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</si>
  <si>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</si>
  <si>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</si>
  <si>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</si>
  <si>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</si>
  <si>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</si>
  <si>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</si>
  <si>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</si>
  <si>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</si>
  <si>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</si>
  <si>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</si>
  <si>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</si>
  <si>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</si>
  <si>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</si>
  <si>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</si>
  <si>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</si>
  <si>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</si>
  <si>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</si>
  <si>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</si>
  <si>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</si>
  <si>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</si>
  <si>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</si>
  <si>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</si>
  <si>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</si>
  <si>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</si>
  <si>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</si>
  <si>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</si>
  <si>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</si>
  <si>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</si>
  <si>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</si>
  <si>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</si>
  <si>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</si>
  <si>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</si>
  <si>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</si>
  <si>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</si>
  <si>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</si>
  <si>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</si>
  <si>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</si>
  <si>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</si>
  <si>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</si>
  <si>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</si>
  <si>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</si>
  <si>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</si>
  <si>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</si>
  <si>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</si>
  <si>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</si>
  <si>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</si>
  <si>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</si>
  <si>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</si>
  <si>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</si>
  <si>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</si>
  <si>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</si>
  <si>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</si>
  <si>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</si>
  <si>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</si>
  <si>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</si>
  <si>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</si>
  <si>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</si>
  <si>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</si>
  <si>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</si>
  <si>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</si>
  <si>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</si>
  <si>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</si>
  <si>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</si>
  <si>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</si>
  <si>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</si>
  <si>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</si>
  <si>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</si>
  <si>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</si>
  <si>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</si>
  <si>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</si>
  <si>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</si>
  <si>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</si>
  <si>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</si>
  <si>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</si>
  <si>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</si>
  <si>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</si>
  <si>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</si>
  <si>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</si>
  <si>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</si>
  <si>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</si>
  <si>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</si>
  <si>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</si>
  <si>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</si>
  <si>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</si>
  <si>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</si>
  <si>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</si>
  <si>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</si>
  <si>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</si>
  <si>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</si>
  <si>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</si>
  <si>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</si>
  <si>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</si>
  <si>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</si>
  <si>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</si>
  <si>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</si>
  <si>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</si>
  <si>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</si>
  <si>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</si>
  <si>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</si>
  <si>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</si>
  <si>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</si>
  <si>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</si>
  <si>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</si>
  <si>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</si>
  <si>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</si>
  <si>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</si>
  <si>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</si>
  <si>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</si>
  <si>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</si>
  <si>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</si>
  <si>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</si>
  <si>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</si>
  <si>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</si>
  <si>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</si>
  <si>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</si>
  <si>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</si>
  <si>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</si>
  <si>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</si>
  <si>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</si>
  <si>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</si>
  <si>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</si>
  <si>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</si>
  <si>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</si>
  <si>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</si>
  <si>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</si>
  <si>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</si>
  <si>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</si>
  <si>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</si>
  <si>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</si>
  <si>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</si>
  <si>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</si>
  <si>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</si>
  <si>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</si>
  <si>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</si>
  <si>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</si>
  <si>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</si>
  <si>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</si>
  <si>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</si>
  <si>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</si>
  <si>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</si>
  <si>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</si>
  <si>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</si>
  <si>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</si>
  <si>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</si>
  <si>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</si>
  <si>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</si>
  <si>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</si>
  <si>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</si>
  <si>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</si>
  <si>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</si>
  <si>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</si>
  <si>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</si>
  <si>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</si>
  <si>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</si>
  <si>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</si>
  <si>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</si>
  <si>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</si>
  <si>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</si>
  <si>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</si>
  <si>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</si>
  <si>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</si>
  <si>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</si>
  <si>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</si>
  <si>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</si>
  <si>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</si>
  <si>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</si>
  <si>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</si>
  <si>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</si>
  <si>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</si>
  <si>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</si>
  <si>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</si>
  <si>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</si>
  <si>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</si>
  <si>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</si>
  <si>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</si>
  <si>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</si>
  <si>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</si>
  <si>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</si>
  <si>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</si>
  <si>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</si>
  <si>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</si>
  <si>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</si>
  <si>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</si>
  <si>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</si>
  <si>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</si>
  <si>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</si>
  <si>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</si>
  <si>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</si>
  <si>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</si>
  <si>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</si>
  <si>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</si>
  <si>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</si>
  <si>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</si>
  <si>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</si>
  <si>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</si>
  <si>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</si>
  <si>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</si>
  <si>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</si>
  <si>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</si>
  <si>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</si>
  <si>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</si>
  <si>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</si>
  <si>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</si>
  <si>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</si>
  <si>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</si>
  <si>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</si>
  <si>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</si>
  <si>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</si>
  <si>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</si>
  <si>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</si>
  <si>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</si>
  <si>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</si>
  <si>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</si>
  <si>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</si>
  <si>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</si>
  <si>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</si>
  <si>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</si>
  <si>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</si>
  <si>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</si>
  <si>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</si>
  <si>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</si>
  <si>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</si>
  <si>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</si>
  <si>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</si>
  <si>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</si>
  <si>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</si>
  <si>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</si>
  <si>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</si>
  <si>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</si>
  <si>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</si>
  <si>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</si>
  <si>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</si>
  <si>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</si>
  <si>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</si>
  <si>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</si>
  <si>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</si>
  <si>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</si>
  <si>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</si>
  <si>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</si>
  <si>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</si>
  <si>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</si>
  <si>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</si>
  <si>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</si>
  <si>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</si>
  <si>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</si>
  <si>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</si>
  <si>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</si>
  <si>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</si>
  <si>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</si>
  <si>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</si>
  <si>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</si>
  <si>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</si>
  <si>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</si>
  <si>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</si>
  <si>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</si>
  <si>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</si>
  <si>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</si>
  <si>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</si>
  <si>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</si>
  <si>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</si>
  <si>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</si>
  <si>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</si>
  <si>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</si>
  <si>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</si>
  <si>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</si>
  <si>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</si>
  <si>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</si>
  <si>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</si>
  <si>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</si>
  <si>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</si>
  <si>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</si>
  <si>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</si>
  <si>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</si>
  <si>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</si>
  <si>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</si>
  <si>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</si>
  <si>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</si>
  <si>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</si>
  <si>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</si>
  <si>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</si>
  <si>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</si>
  <si>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</si>
  <si>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</si>
  <si>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</si>
  <si>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</si>
  <si>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</si>
  <si>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</si>
  <si>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</si>
  <si>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</si>
  <si>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</si>
  <si>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</si>
  <si>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</si>
  <si>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</si>
  <si>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</si>
  <si>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</si>
  <si>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</si>
  <si>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</si>
  <si>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</si>
  <si>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</si>
  <si>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</si>
  <si>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</si>
  <si>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</si>
  <si>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</si>
  <si>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</si>
  <si>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</si>
  <si>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</si>
  <si>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</si>
  <si>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</si>
  <si>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</si>
  <si>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</si>
  <si>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</si>
  <si>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</si>
  <si>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</si>
  <si>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</si>
  <si>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</si>
  <si>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</si>
  <si>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</si>
  <si>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</si>
  <si>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</si>
  <si>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</si>
  <si>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</si>
  <si>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</si>
  <si>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</si>
  <si>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</si>
  <si>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</si>
  <si>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</si>
  <si>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</si>
  <si>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</si>
  <si>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</si>
  <si>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</si>
  <si>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</si>
  <si>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</si>
  <si>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</si>
  <si>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</si>
  <si>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</si>
  <si>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</si>
  <si>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</si>
  <si>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</si>
  <si>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</si>
  <si>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</si>
  <si>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</si>
  <si>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</si>
  <si>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</si>
  <si>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</si>
  <si>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</si>
  <si>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</si>
  <si>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</si>
  <si>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</si>
  <si>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</si>
  <si>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</si>
  <si>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</si>
  <si>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</si>
  <si>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</si>
  <si>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</si>
  <si>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</si>
  <si>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</si>
  <si>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</si>
  <si>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</si>
  <si>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</si>
  <si>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</si>
  <si>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</si>
  <si>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</si>
  <si>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</si>
  <si>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</si>
  <si>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</si>
  <si>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</si>
  <si>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</si>
  <si>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</si>
  <si>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</si>
  <si>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</si>
  <si>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</si>
  <si>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</si>
  <si>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</si>
  <si>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</si>
  <si>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</si>
  <si>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</si>
  <si>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</si>
  <si>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</si>
  <si>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</si>
  <si>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</si>
  <si>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</si>
  <si>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</si>
  <si>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</si>
  <si>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</si>
  <si>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</si>
  <si>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</si>
  <si>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</si>
  <si>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</si>
  <si>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</si>
  <si>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</si>
  <si>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</si>
  <si>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</si>
  <si>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</si>
  <si>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</si>
  <si>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</si>
  <si>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</si>
  <si>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</si>
  <si>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</si>
  <si>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</si>
  <si>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</si>
  <si>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</si>
  <si>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</si>
  <si>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</si>
  <si>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</si>
  <si>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</si>
  <si>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</si>
  <si>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</si>
  <si>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</si>
  <si>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</si>
  <si>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</si>
  <si>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</si>
  <si>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</si>
  <si>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</si>
  <si>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</si>
  <si>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</si>
  <si>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</si>
  <si>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</si>
  <si>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</si>
  <si>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</si>
  <si>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</si>
  <si>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</si>
  <si>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</si>
  <si>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</si>
  <si>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</si>
  <si>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</si>
  <si>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</si>
  <si>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</si>
  <si>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</si>
  <si>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</si>
  <si>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</si>
  <si>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</si>
  <si>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</si>
  <si>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</si>
  <si>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</si>
  <si>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</si>
  <si>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</si>
  <si>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</si>
  <si>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</si>
  <si>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</si>
  <si>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</si>
  <si>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</si>
  <si>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</si>
  <si>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</si>
  <si>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</si>
  <si>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</si>
  <si>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</si>
  <si>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</si>
  <si>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</si>
  <si>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</si>
  <si>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</si>
  <si>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</si>
  <si>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</si>
  <si>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</si>
  <si>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</si>
  <si>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</si>
  <si>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</si>
  <si>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</si>
  <si>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</si>
  <si>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</si>
  <si>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</si>
  <si>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</si>
  <si>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</si>
  <si>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</si>
  <si>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</si>
  <si>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</si>
  <si>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</si>
  <si>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</si>
  <si>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</si>
  <si>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</si>
  <si>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</si>
  <si>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</si>
  <si>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</si>
  <si>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</si>
  <si>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</si>
  <si>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</si>
  <si>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</si>
  <si>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</si>
  <si>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</si>
  <si>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</si>
  <si>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</si>
  <si>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</si>
  <si>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</si>
  <si>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</si>
  <si>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</si>
  <si>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</si>
  <si>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</si>
  <si>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</si>
  <si>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</si>
  <si>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</si>
  <si>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</si>
  <si>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</si>
  <si>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</si>
  <si>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</si>
  <si>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</si>
  <si>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</si>
  <si>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</si>
  <si>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</si>
  <si>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</si>
  <si>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</si>
  <si>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</si>
  <si>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</si>
  <si>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</si>
  <si>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</si>
  <si>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</si>
  <si>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</si>
  <si>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</si>
  <si>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</si>
  <si>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</si>
  <si>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</si>
  <si>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</si>
  <si>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</si>
  <si>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</si>
  <si>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</si>
  <si>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</si>
  <si>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</si>
  <si>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</si>
  <si>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</si>
  <si>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</si>
  <si>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</si>
  <si>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</si>
  <si>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</si>
  <si>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</si>
  <si>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</si>
  <si>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</si>
  <si>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</si>
  <si>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</si>
  <si>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</si>
  <si>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</si>
  <si>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</si>
  <si>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</si>
  <si>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</si>
  <si>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</si>
  <si>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</si>
  <si>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</si>
  <si>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</si>
  <si>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</si>
  <si>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</si>
  <si>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</si>
  <si>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</si>
  <si>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</si>
  <si>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</si>
  <si>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</si>
  <si>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</si>
  <si>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</si>
  <si>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</si>
  <si>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</si>
  <si>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</si>
  <si>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</si>
  <si>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</si>
  <si>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</si>
  <si>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</si>
  <si>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</si>
  <si>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</si>
  <si>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</si>
  <si>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</si>
  <si>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</si>
  <si>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</si>
  <si>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</si>
  <si>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</si>
  <si>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</si>
  <si>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</si>
  <si>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</si>
  <si>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</si>
  <si>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</si>
  <si>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</si>
  <si>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</si>
  <si>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</si>
  <si>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</si>
  <si>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</si>
  <si>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</si>
  <si>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</si>
  <si>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</si>
  <si>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</si>
  <si>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</si>
  <si>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</si>
  <si>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</si>
  <si>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</si>
  <si>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</si>
  <si>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</si>
  <si>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</si>
  <si>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</si>
  <si>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</si>
  <si>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</si>
  <si>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</si>
  <si>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</si>
  <si>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</si>
  <si>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</si>
  <si>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</si>
  <si>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</si>
  <si>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</si>
  <si>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</si>
  <si>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</si>
  <si>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</si>
  <si>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</si>
  <si>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</si>
  <si>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</si>
  <si>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</si>
  <si>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</si>
  <si>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</si>
  <si>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</si>
  <si>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</si>
  <si>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</si>
  <si>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</si>
  <si>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</si>
  <si>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</si>
  <si>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</si>
  <si>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</si>
  <si>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</si>
  <si>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</si>
  <si>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</si>
  <si>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</si>
  <si>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</si>
  <si>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</si>
  <si>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</si>
  <si>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</si>
  <si>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</si>
  <si>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</si>
  <si>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</si>
  <si>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</si>
  <si>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</si>
  <si>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</si>
  <si>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</si>
  <si>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</si>
  <si>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</si>
  <si>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</si>
  <si>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</si>
  <si>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</si>
  <si>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</si>
  <si>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</si>
  <si>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</si>
  <si>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</si>
  <si>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</si>
  <si>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</si>
  <si>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</si>
  <si>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</si>
  <si>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</si>
  <si>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</si>
  <si>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</si>
  <si>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</si>
  <si>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</si>
  <si>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</si>
  <si>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</si>
  <si>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</si>
  <si>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</si>
  <si>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</si>
  <si>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</si>
  <si>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</si>
  <si>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</si>
  <si>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</si>
  <si>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</si>
  <si>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</si>
  <si>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</si>
  <si>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</si>
  <si>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</si>
  <si>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</si>
  <si>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</si>
  <si>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</si>
  <si>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</si>
  <si>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</si>
  <si>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</si>
  <si>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</si>
  <si>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</si>
  <si>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</si>
  <si>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</si>
  <si>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</si>
  <si>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</si>
  <si>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</si>
  <si>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</si>
  <si>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</si>
  <si>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</si>
  <si>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</si>
  <si>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</si>
  <si>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</si>
  <si>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</si>
  <si>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</si>
  <si>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</si>
  <si>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</si>
  <si>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</si>
  <si>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</si>
  <si>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</si>
  <si>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</si>
  <si>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</si>
  <si>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</si>
  <si>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</si>
  <si>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</si>
  <si>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</si>
  <si>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</si>
  <si>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</si>
  <si>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</si>
  <si>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</si>
  <si>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</si>
  <si>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</si>
  <si>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</si>
  <si>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</si>
  <si>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</si>
  <si>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</si>
  <si>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</si>
  <si>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</si>
  <si>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</si>
  <si>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</si>
  <si>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</si>
  <si>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</si>
  <si>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</si>
  <si>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</si>
  <si>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</si>
  <si>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</si>
  <si>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</si>
  <si>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</si>
  <si>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</si>
  <si>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</si>
  <si>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</si>
  <si>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</si>
  <si>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</si>
  <si>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</si>
  <si>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</si>
  <si>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</si>
  <si>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</si>
  <si>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</si>
  <si>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</si>
  <si>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</si>
  <si>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</si>
  <si>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</si>
  <si>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</si>
  <si>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</si>
  <si>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</si>
  <si>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</si>
  <si>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</si>
  <si>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</si>
  <si>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</si>
  <si>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</si>
  <si>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</si>
  <si>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</si>
  <si>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</si>
  <si>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</si>
  <si>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</si>
  <si>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</si>
  <si>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</si>
  <si>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</si>
  <si>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</si>
  <si>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</si>
  <si>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</si>
  <si>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</si>
  <si>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</si>
  <si>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</si>
  <si>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</si>
  <si>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</si>
  <si>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</si>
  <si>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</si>
  <si>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</si>
  <si>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</si>
  <si>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</si>
  <si>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</si>
  <si>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</si>
  <si>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</si>
  <si>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</si>
  <si>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</si>
  <si>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</si>
  <si>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</si>
  <si>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</si>
  <si>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</si>
  <si>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</si>
  <si>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 xml:space="preserve">                       Анелия Русанова</t>
  </si>
  <si>
    <t xml:space="preserve">Ръководител: 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</si>
  <si>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</si>
  <si>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</si>
  <si>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</si>
  <si>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</si>
  <si>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</si>
  <si>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</si>
  <si>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</si>
  <si>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</si>
  <si>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</si>
  <si>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</si>
  <si>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 xml:space="preserve">                                 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</si>
  <si>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</si>
  <si>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</si>
  <si>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</si>
  <si>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</si>
  <si>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</si>
  <si>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</si>
  <si>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</si>
  <si>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</si>
  <si>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9. "Фаворит Петрол" АД  гр.Варна</t>
  </si>
  <si>
    <t xml:space="preserve">                     Даниел Ризов</t>
  </si>
  <si>
    <t>Даниел Ризов</t>
  </si>
  <si>
    <t xml:space="preserve">                            Ръководител: Даниел Ризов</t>
  </si>
  <si>
    <t>6. "Лазурно море" АД</t>
  </si>
  <si>
    <t>7. Други инвестиции</t>
  </si>
  <si>
    <t>5."Металопак" АД  гр.Карнобат</t>
  </si>
  <si>
    <t>6. "Аутобохемия" АД - София</t>
  </si>
  <si>
    <t>7."Търговска къща Мебел" АД</t>
  </si>
  <si>
    <t>8."Интърг Еко"ООД  гр.Сливен -  В      ЛИКВИДАЦИЯ</t>
  </si>
  <si>
    <t>8. "ИФ Фаворит" ООД  гр.Бургас</t>
  </si>
  <si>
    <t xml:space="preserve">                              </t>
  </si>
  <si>
    <t>Отчетен период: IV-то тримесечие  2015год.</t>
  </si>
  <si>
    <t xml:space="preserve">                                                                                                                       27 януари 2016 г.</t>
  </si>
  <si>
    <t xml:space="preserve">        IV-то тримесечие  2015 год.</t>
  </si>
  <si>
    <t>27 януари  2016 г.</t>
  </si>
  <si>
    <t>Вид на отчета:    неконсолидиран  IV-то  тримесечие  2015 г.</t>
  </si>
  <si>
    <t xml:space="preserve">Дата  на съставяне: 27 януари 2016 г.                                                                                                                              </t>
  </si>
  <si>
    <t>Отчетен период: IV-то тримесечие 2015 г.</t>
  </si>
  <si>
    <t>Дата на съставяне: 27януари 2016 г.</t>
  </si>
  <si>
    <t xml:space="preserve">                                    IV- то  тримесечие 2015 год.</t>
  </si>
  <si>
    <t>27 януари 2016 г.</t>
  </si>
  <si>
    <t xml:space="preserve"> IV-то тримесечие 2015 г.</t>
  </si>
  <si>
    <r>
      <t xml:space="preserve">Отчетен период: IV-то  тримесечие 2015 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</si>
</sst>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3" fillId="0" borderId="0" xfId="58" applyFont="1" applyAlignment="1" applyProtection="1">
      <alignment horizontal="left"/>
      <protection locked="0"/>
    </xf>
    <xf numFmtId="165" fontId="3" fillId="0" borderId="10" xfId="42" applyFont="1" applyBorder="1" applyAlignment="1">
      <alignment horizontal="center" vertical="center" wrapText="1"/>
    </xf>
    <xf numFmtId="165" fontId="0" fillId="0" borderId="0" xfId="42" applyFont="1" applyAlignment="1">
      <alignment horizontal="center"/>
    </xf>
    <xf numFmtId="165" fontId="3" fillId="0" borderId="0" xfId="42" applyFont="1" applyAlignment="1">
      <alignment horizontal="centerContinuous" vertical="center" wrapText="1"/>
    </xf>
    <xf numFmtId="0" fontId="20" fillId="0" borderId="0" xfId="60" applyFont="1" applyProtection="1">
      <alignment/>
      <protection locked="0"/>
    </xf>
    <xf numFmtId="0" fontId="0" fillId="0" borderId="0" xfId="58" applyFont="1">
      <alignment/>
      <protection/>
    </xf>
    <xf numFmtId="1" fontId="20" fillId="0" borderId="0" xfId="60" applyNumberFormat="1" applyFont="1" applyProtection="1">
      <alignment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center" vertical="center" wrapText="1"/>
      <protection/>
    </xf>
    <xf numFmtId="1" fontId="4" fillId="34" borderId="10" xfId="58" applyNumberFormat="1" applyFont="1" applyFill="1" applyBorder="1" applyAlignment="1" applyProtection="1">
      <alignment horizontal="center" vertical="center" wrapText="1"/>
      <protection locked="0"/>
    </xf>
    <xf numFmtId="165" fontId="4" fillId="34" borderId="10" xfId="42" applyFont="1" applyFill="1" applyBorder="1" applyAlignment="1" applyProtection="1">
      <alignment vertical="center" wrapText="1"/>
      <protection locked="0"/>
    </xf>
    <xf numFmtId="1" fontId="4" fillId="34" borderId="10" xfId="58" applyNumberFormat="1" applyFont="1" applyFill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vertical="center" wrapText="1"/>
      <protection/>
    </xf>
    <xf numFmtId="1" fontId="4" fillId="0" borderId="10" xfId="58" applyNumberFormat="1" applyFont="1" applyFill="1" applyBorder="1" applyAlignment="1" applyProtection="1">
      <alignment horizontal="center" vertical="center" wrapText="1"/>
      <protection/>
    </xf>
    <xf numFmtId="1" fontId="4" fillId="0" borderId="10" xfId="58" applyNumberFormat="1" applyFont="1" applyBorder="1" applyAlignment="1" applyProtection="1">
      <alignment horizontal="center" vertical="center" wrapText="1"/>
      <protection/>
    </xf>
    <xf numFmtId="165" fontId="4" fillId="34" borderId="10" xfId="42" applyFont="1" applyFill="1" applyBorder="1" applyAlignment="1" applyProtection="1">
      <alignment horizontal="left" vertical="center" wrapText="1"/>
      <protection locked="0"/>
    </xf>
    <xf numFmtId="1" fontId="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>
      <alignment vertical="center" wrapText="1"/>
      <protection/>
    </xf>
    <xf numFmtId="1" fontId="3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9" applyNumberFormat="1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70">
      <selection activeCell="A95" sqref="A95"/>
    </sheetView>
  </sheetViews>
  <sheetFormatPr defaultColWidth="9.375" defaultRowHeight="12.75"/>
  <cols>
    <col min="1" max="1" width="43.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625" style="221" customWidth="1"/>
    <col min="6" max="6" width="9.50390625" style="226" customWidth="1"/>
    <col min="7" max="7" width="12.625" style="221" customWidth="1"/>
    <col min="8" max="8" width="18.625" style="227" customWidth="1"/>
    <col min="9" max="9" width="3.50390625" style="201" customWidth="1"/>
    <col min="10" max="16384" width="9.375" style="201" customWidth="1"/>
  </cols>
  <sheetData>
    <row r="1" spans="1:8" ht="13.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3.5">
      <c r="A2" s="269"/>
      <c r="B2" s="269"/>
      <c r="C2" s="270"/>
      <c r="D2" s="270"/>
      <c r="E2" s="270"/>
      <c r="F2" s="222"/>
      <c r="G2" s="223"/>
      <c r="H2" s="224"/>
    </row>
    <row r="3" spans="1:8" ht="13.5">
      <c r="A3" s="202" t="s">
        <v>1</v>
      </c>
      <c r="B3" s="266"/>
      <c r="C3" s="266"/>
      <c r="D3" s="266"/>
      <c r="E3" s="571" t="s">
        <v>867</v>
      </c>
      <c r="F3" s="271" t="s">
        <v>2</v>
      </c>
      <c r="G3" s="224"/>
      <c r="H3" s="591">
        <v>121577091</v>
      </c>
    </row>
    <row r="4" spans="1:8" ht="13.5">
      <c r="A4" s="202" t="s">
        <v>845</v>
      </c>
      <c r="B4" s="579"/>
      <c r="C4" s="579"/>
      <c r="D4" s="580"/>
      <c r="E4" s="572" t="s">
        <v>158</v>
      </c>
      <c r="F4" s="222" t="s">
        <v>3</v>
      </c>
      <c r="G4" s="223"/>
      <c r="H4" s="591" t="s">
        <v>158</v>
      </c>
    </row>
    <row r="5" spans="1:8" ht="13.5">
      <c r="A5" s="202" t="s">
        <v>4</v>
      </c>
      <c r="B5" s="266"/>
      <c r="C5" s="266"/>
      <c r="D5" s="266"/>
      <c r="E5" s="592" t="s">
        <v>898</v>
      </c>
      <c r="F5" s="222"/>
      <c r="G5" s="223"/>
      <c r="H5" s="273" t="s">
        <v>5</v>
      </c>
    </row>
    <row r="6" spans="1:8" ht="14.25" thickBot="1">
      <c r="A6" s="202"/>
      <c r="B6" s="202"/>
      <c r="C6" s="272"/>
      <c r="D6" s="273"/>
      <c r="E6" s="273"/>
      <c r="F6" s="222"/>
      <c r="G6" s="223"/>
      <c r="H6" s="273"/>
    </row>
    <row r="7" spans="1:8" ht="27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3.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3.5">
      <c r="A9" s="551" t="s">
        <v>15</v>
      </c>
      <c r="B9" s="283"/>
      <c r="C9" s="284"/>
      <c r="D9" s="285"/>
      <c r="E9" s="549" t="s">
        <v>16</v>
      </c>
      <c r="F9" s="286"/>
      <c r="G9" s="287"/>
      <c r="H9" s="288"/>
    </row>
    <row r="10" spans="1:8" ht="13.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3.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3.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3.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3.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3.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3.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6.2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4.2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3.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3.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3.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3.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3.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3.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3.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4.2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3.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2222</v>
      </c>
      <c r="H27" s="206">
        <f>SUM(H28:H30)</f>
        <v>2302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3.5">
      <c r="A28" s="289"/>
      <c r="B28" s="295"/>
      <c r="C28" s="306"/>
      <c r="D28" s="207"/>
      <c r="E28" s="291" t="s">
        <v>84</v>
      </c>
      <c r="F28" s="296" t="s">
        <v>85</v>
      </c>
      <c r="G28" s="204">
        <v>2688</v>
      </c>
      <c r="H28" s="204">
        <v>2688</v>
      </c>
    </row>
    <row r="29" spans="1:13" ht="13.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-466</v>
      </c>
      <c r="H29" s="389">
        <v>-386</v>
      </c>
      <c r="M29" s="209"/>
    </row>
    <row r="30" spans="1:8" ht="13.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3.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/>
      <c r="H31" s="204"/>
      <c r="M31" s="209"/>
    </row>
    <row r="32" spans="1:15" ht="13.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>
        <v>-7</v>
      </c>
      <c r="H32" s="389">
        <v>-80</v>
      </c>
      <c r="I32" s="344"/>
      <c r="J32" s="344"/>
      <c r="K32" s="344"/>
      <c r="L32" s="344"/>
      <c r="M32" s="344"/>
      <c r="N32" s="344"/>
      <c r="O32" s="344"/>
    </row>
    <row r="33" spans="1:18" ht="13.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2215</v>
      </c>
      <c r="H33" s="206">
        <f>H27+H31+H32</f>
        <v>2222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3.5">
      <c r="A34" s="289" t="s">
        <v>836</v>
      </c>
      <c r="B34" s="298" t="s">
        <v>104</v>
      </c>
      <c r="C34" s="207">
        <f>SUM(C35:C38)</f>
        <v>6802</v>
      </c>
      <c r="D34" s="207">
        <f>SUM(D35:D38)</f>
        <v>6803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3.5">
      <c r="A35" s="289" t="s">
        <v>105</v>
      </c>
      <c r="B35" s="295" t="s">
        <v>106</v>
      </c>
      <c r="C35" s="203">
        <v>2551</v>
      </c>
      <c r="D35" s="203">
        <v>2552</v>
      </c>
      <c r="E35" s="311"/>
      <c r="F35" s="312"/>
      <c r="G35" s="313"/>
      <c r="H35" s="314"/>
    </row>
    <row r="36" spans="1:18" ht="13.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10105</v>
      </c>
      <c r="H36" s="206">
        <f>H25+H17+H33</f>
        <v>10112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3.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3.5">
      <c r="A38" s="289" t="s">
        <v>113</v>
      </c>
      <c r="B38" s="295" t="s">
        <v>114</v>
      </c>
      <c r="C38" s="203">
        <v>2438</v>
      </c>
      <c r="D38" s="203">
        <v>2438</v>
      </c>
      <c r="E38" s="317"/>
      <c r="F38" s="312"/>
      <c r="G38" s="313"/>
      <c r="H38" s="314"/>
    </row>
    <row r="39" spans="1:15" ht="13.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0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3.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3.5">
      <c r="A41" s="289" t="s">
        <v>121</v>
      </c>
      <c r="B41" s="318" t="s">
        <v>122</v>
      </c>
      <c r="C41" s="203"/>
      <c r="D41" s="203"/>
      <c r="E41" s="550" t="s">
        <v>123</v>
      </c>
      <c r="F41" s="319"/>
      <c r="G41" s="320"/>
      <c r="H41" s="321"/>
    </row>
    <row r="42" spans="1:8" ht="13.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3.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3.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3.5">
      <c r="A45" s="289" t="s">
        <v>135</v>
      </c>
      <c r="B45" s="303" t="s">
        <v>136</v>
      </c>
      <c r="C45" s="207">
        <f>C34+C39+C44</f>
        <v>6802</v>
      </c>
      <c r="D45" s="207">
        <f>D34+D39+D44</f>
        <v>6803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3.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3.5">
      <c r="A47" s="289" t="s">
        <v>142</v>
      </c>
      <c r="B47" s="295" t="s">
        <v>143</v>
      </c>
      <c r="C47" s="203">
        <v>6188</v>
      </c>
      <c r="D47" s="203">
        <v>9789</v>
      </c>
      <c r="E47" s="305" t="s">
        <v>144</v>
      </c>
      <c r="F47" s="296" t="s">
        <v>145</v>
      </c>
      <c r="G47" s="204"/>
      <c r="H47" s="204"/>
      <c r="M47" s="209"/>
    </row>
    <row r="48" spans="1:8" ht="13.5">
      <c r="A48" s="289" t="s">
        <v>146</v>
      </c>
      <c r="B48" s="298" t="s">
        <v>147</v>
      </c>
      <c r="C48" s="203"/>
      <c r="D48" s="203"/>
      <c r="E48" s="291" t="s">
        <v>148</v>
      </c>
      <c r="F48" s="296" t="s">
        <v>149</v>
      </c>
      <c r="G48" s="204"/>
      <c r="H48" s="204"/>
    </row>
    <row r="49" spans="1:18" ht="13.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3.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3.5">
      <c r="A51" s="289" t="s">
        <v>154</v>
      </c>
      <c r="B51" s="303" t="s">
        <v>155</v>
      </c>
      <c r="C51" s="207">
        <f>SUM(C47:C50)</f>
        <v>6188</v>
      </c>
      <c r="D51" s="207">
        <f>SUM(D47:D50)</f>
        <v>9789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3.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3.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3.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6.25">
      <c r="A55" s="323" t="s">
        <v>169</v>
      </c>
      <c r="B55" s="324" t="s">
        <v>170</v>
      </c>
      <c r="C55" s="207">
        <f>C19+C20+C21+C27+C32+C45+C51+C53+C54</f>
        <v>12990</v>
      </c>
      <c r="D55" s="207">
        <f>D19+D20+D21+D27+D32+D45+D51+D53+D54</f>
        <v>16592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3.5">
      <c r="A56" s="552" t="s">
        <v>173</v>
      </c>
      <c r="B56" s="298"/>
      <c r="C56" s="306"/>
      <c r="D56" s="207"/>
      <c r="E56" s="291"/>
      <c r="F56" s="325"/>
      <c r="G56" s="306"/>
      <c r="H56" s="206"/>
    </row>
    <row r="57" spans="1:13" ht="13.5">
      <c r="A57" s="289" t="s">
        <v>174</v>
      </c>
      <c r="B57" s="295"/>
      <c r="C57" s="306"/>
      <c r="D57" s="207"/>
      <c r="E57" s="555" t="s">
        <v>175</v>
      </c>
      <c r="F57" s="325"/>
      <c r="G57" s="306"/>
      <c r="H57" s="206"/>
      <c r="M57" s="209"/>
    </row>
    <row r="58" spans="1:8" ht="13.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3.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/>
      <c r="H59" s="204">
        <v>155</v>
      </c>
      <c r="M59" s="209"/>
    </row>
    <row r="60" spans="1:8" ht="13.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3.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5719</v>
      </c>
      <c r="H61" s="206">
        <f>SUM(H62:H68)</f>
        <v>8939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3.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5572</v>
      </c>
      <c r="H62" s="204">
        <v>8809</v>
      </c>
    </row>
    <row r="63" spans="1:13" ht="13.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3.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30</v>
      </c>
      <c r="H64" s="204">
        <v>23</v>
      </c>
      <c r="I64" s="344"/>
      <c r="J64" s="344"/>
      <c r="K64" s="344"/>
      <c r="L64" s="344"/>
      <c r="M64" s="344"/>
      <c r="N64" s="344"/>
      <c r="O64" s="344"/>
    </row>
    <row r="65" spans="1:8" ht="13.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3.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108</v>
      </c>
      <c r="H66" s="204">
        <v>99</v>
      </c>
    </row>
    <row r="67" spans="1:8" ht="13.5">
      <c r="A67" s="289" t="s">
        <v>206</v>
      </c>
      <c r="B67" s="295" t="s">
        <v>207</v>
      </c>
      <c r="C67" s="203">
        <v>2815</v>
      </c>
      <c r="D67" s="203">
        <v>2612</v>
      </c>
      <c r="E67" s="291" t="s">
        <v>208</v>
      </c>
      <c r="F67" s="296" t="s">
        <v>209</v>
      </c>
      <c r="G67" s="204">
        <v>6</v>
      </c>
      <c r="H67" s="204">
        <v>5</v>
      </c>
    </row>
    <row r="68" spans="1:8" ht="13.5">
      <c r="A68" s="289" t="s">
        <v>210</v>
      </c>
      <c r="B68" s="295" t="s">
        <v>211</v>
      </c>
      <c r="C68" s="203"/>
      <c r="D68" s="203"/>
      <c r="E68" s="291" t="s">
        <v>212</v>
      </c>
      <c r="F68" s="296" t="s">
        <v>213</v>
      </c>
      <c r="G68" s="204">
        <v>3</v>
      </c>
      <c r="H68" s="204">
        <v>3</v>
      </c>
    </row>
    <row r="69" spans="1:8" ht="13.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/>
      <c r="H69" s="204"/>
    </row>
    <row r="70" spans="1:8" ht="13.5">
      <c r="A70" s="289" t="s">
        <v>217</v>
      </c>
      <c r="B70" s="295" t="s">
        <v>218</v>
      </c>
      <c r="C70" s="203"/>
      <c r="D70" s="203"/>
      <c r="E70" s="291" t="s">
        <v>219</v>
      </c>
      <c r="F70" s="296" t="s">
        <v>220</v>
      </c>
      <c r="G70" s="204"/>
      <c r="H70" s="204"/>
    </row>
    <row r="71" spans="1:18" ht="13.5">
      <c r="A71" s="289" t="s">
        <v>221</v>
      </c>
      <c r="B71" s="295" t="s">
        <v>222</v>
      </c>
      <c r="C71" s="203"/>
      <c r="D71" s="203"/>
      <c r="E71" s="307" t="s">
        <v>45</v>
      </c>
      <c r="F71" s="327" t="s">
        <v>223</v>
      </c>
      <c r="G71" s="213">
        <f>G59+G60+G61+G69+G70</f>
        <v>5719</v>
      </c>
      <c r="H71" s="213">
        <f>H59+H60+H61+H69+H70</f>
        <v>9094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3.5">
      <c r="A72" s="289" t="s">
        <v>224</v>
      </c>
      <c r="B72" s="295" t="s">
        <v>225</v>
      </c>
      <c r="C72" s="203">
        <v>1</v>
      </c>
      <c r="D72" s="203"/>
      <c r="E72" s="297"/>
      <c r="F72" s="328"/>
      <c r="G72" s="329"/>
      <c r="H72" s="330"/>
    </row>
    <row r="73" spans="1:8" ht="13.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3.5">
      <c r="A74" s="289" t="s">
        <v>228</v>
      </c>
      <c r="B74" s="295" t="s">
        <v>229</v>
      </c>
      <c r="C74" s="203"/>
      <c r="D74" s="203"/>
      <c r="E74" s="291" t="s">
        <v>230</v>
      </c>
      <c r="F74" s="334" t="s">
        <v>231</v>
      </c>
      <c r="G74" s="204"/>
      <c r="H74" s="204"/>
    </row>
    <row r="75" spans="1:15" ht="13.5">
      <c r="A75" s="289" t="s">
        <v>75</v>
      </c>
      <c r="B75" s="303" t="s">
        <v>232</v>
      </c>
      <c r="C75" s="207">
        <f>SUM(C67:C74)</f>
        <v>2816</v>
      </c>
      <c r="D75" s="207">
        <f>SUM(D67:D74)</f>
        <v>2612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3.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3.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3.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3.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5719</v>
      </c>
      <c r="H79" s="214">
        <f>H71+H74+H75+H76</f>
        <v>9094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3.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3.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3.5">
      <c r="A82" s="289" t="s">
        <v>247</v>
      </c>
      <c r="B82" s="295" t="s">
        <v>248</v>
      </c>
      <c r="C82" s="203"/>
      <c r="D82" s="203"/>
      <c r="E82" s="317"/>
      <c r="F82" s="339"/>
      <c r="G82" s="339"/>
      <c r="H82" s="340"/>
    </row>
    <row r="83" spans="1:8" ht="13.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3.5">
      <c r="A84" s="289" t="s">
        <v>250</v>
      </c>
      <c r="B84" s="303" t="s">
        <v>251</v>
      </c>
      <c r="C84" s="207">
        <f>C83+C82+C78</f>
        <v>0</v>
      </c>
      <c r="D84" s="207">
        <f>D83+D82+D78</f>
        <v>0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3.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3.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3.5">
      <c r="A87" s="289" t="s">
        <v>253</v>
      </c>
      <c r="B87" s="295" t="s">
        <v>254</v>
      </c>
      <c r="C87" s="203">
        <v>2</v>
      </c>
      <c r="D87" s="203">
        <v>1</v>
      </c>
      <c r="E87" s="215"/>
      <c r="F87" s="339"/>
      <c r="G87" s="339"/>
      <c r="H87" s="340"/>
      <c r="M87" s="209"/>
    </row>
    <row r="88" spans="1:8" ht="13.5">
      <c r="A88" s="289" t="s">
        <v>255</v>
      </c>
      <c r="B88" s="295" t="s">
        <v>256</v>
      </c>
      <c r="C88" s="203">
        <v>16</v>
      </c>
      <c r="D88" s="203">
        <v>1</v>
      </c>
      <c r="E88" s="317"/>
      <c r="F88" s="339"/>
      <c r="G88" s="339"/>
      <c r="H88" s="340"/>
    </row>
    <row r="89" spans="1:13" ht="13.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3.5">
      <c r="A90" s="289" t="s">
        <v>259</v>
      </c>
      <c r="B90" s="295" t="s">
        <v>260</v>
      </c>
      <c r="C90" s="203"/>
      <c r="D90" s="203"/>
      <c r="E90" s="317"/>
      <c r="F90" s="339"/>
      <c r="G90" s="339"/>
      <c r="H90" s="340"/>
    </row>
    <row r="91" spans="1:14" ht="13.5">
      <c r="A91" s="289" t="s">
        <v>261</v>
      </c>
      <c r="B91" s="303" t="s">
        <v>262</v>
      </c>
      <c r="C91" s="207">
        <f>SUM(C87:C90)</f>
        <v>18</v>
      </c>
      <c r="D91" s="207">
        <f>SUM(D87:D90)</f>
        <v>2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3.5">
      <c r="A92" s="289" t="s">
        <v>263</v>
      </c>
      <c r="B92" s="303" t="s">
        <v>264</v>
      </c>
      <c r="C92" s="203"/>
      <c r="D92" s="203"/>
      <c r="E92" s="317"/>
      <c r="F92" s="339"/>
      <c r="G92" s="339"/>
      <c r="H92" s="340"/>
    </row>
    <row r="93" spans="1:14" ht="13.5">
      <c r="A93" s="289" t="s">
        <v>265</v>
      </c>
      <c r="B93" s="341" t="s">
        <v>266</v>
      </c>
      <c r="C93" s="207">
        <f>C64+C75+C84+C91+C92</f>
        <v>2834</v>
      </c>
      <c r="D93" s="207">
        <f>D64+D75+D84+D91+D92</f>
        <v>2614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27" thickBot="1">
      <c r="A94" s="553" t="s">
        <v>267</v>
      </c>
      <c r="B94" s="342" t="s">
        <v>268</v>
      </c>
      <c r="C94" s="216">
        <f>C93+C55</f>
        <v>15824</v>
      </c>
      <c r="D94" s="216">
        <f>D93+D55</f>
        <v>19206</v>
      </c>
      <c r="E94" s="554" t="s">
        <v>269</v>
      </c>
      <c r="F94" s="343" t="s">
        <v>270</v>
      </c>
      <c r="G94" s="217">
        <f>G36+G39+G55+G79</f>
        <v>15824</v>
      </c>
      <c r="H94" s="217">
        <f>H36+H39+H55+H79</f>
        <v>19206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3.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3.5">
      <c r="A96" s="536" t="s">
        <v>837</v>
      </c>
      <c r="B96" s="537"/>
      <c r="C96" s="202"/>
      <c r="D96" s="202"/>
      <c r="E96" s="538"/>
      <c r="F96" s="222"/>
      <c r="G96" s="223"/>
      <c r="H96" s="224"/>
      <c r="M96" s="209"/>
    </row>
    <row r="97" spans="1:13" ht="13.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3.5">
      <c r="A98" s="76" t="s">
        <v>271</v>
      </c>
      <c r="B98" s="537"/>
      <c r="C98" s="614" t="s">
        <v>380</v>
      </c>
      <c r="D98" s="614"/>
      <c r="E98" s="614"/>
      <c r="F98" s="222"/>
      <c r="G98" s="223"/>
      <c r="H98" s="224"/>
      <c r="M98" s="209"/>
    </row>
    <row r="99" spans="3:8" ht="13.5">
      <c r="C99" s="76"/>
      <c r="D99" s="1" t="s">
        <v>847</v>
      </c>
      <c r="E99" s="76"/>
      <c r="F99" s="222"/>
      <c r="G99" s="223"/>
      <c r="H99" s="224"/>
    </row>
    <row r="100" spans="1:5" ht="13.5">
      <c r="A100" s="225" t="s">
        <v>899</v>
      </c>
      <c r="B100" s="225"/>
      <c r="C100" s="614"/>
      <c r="D100" s="615"/>
      <c r="E100" s="615"/>
    </row>
    <row r="102" spans="4:6" ht="13.5">
      <c r="D102" s="614" t="s">
        <v>848</v>
      </c>
      <c r="E102" s="615"/>
      <c r="F102" s="615"/>
    </row>
    <row r="103" spans="5:6" ht="12.75">
      <c r="E103" s="221" t="s">
        <v>886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13">
      <selection activeCell="C19" sqref="C19"/>
    </sheetView>
  </sheetViews>
  <sheetFormatPr defaultColWidth="9.37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625" style="27" customWidth="1"/>
    <col min="5" max="5" width="32.50390625" style="32" customWidth="1"/>
    <col min="6" max="6" width="9.00390625" style="32" customWidth="1"/>
    <col min="7" max="7" width="11.375" style="27" customWidth="1"/>
    <col min="8" max="8" width="16.375" style="27" customWidth="1"/>
    <col min="9" max="16384" width="9.37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3.5">
      <c r="A2" s="6" t="s">
        <v>1</v>
      </c>
      <c r="B2" s="531"/>
      <c r="C2" s="531"/>
      <c r="D2" s="531"/>
      <c r="E2" s="531" t="s">
        <v>868</v>
      </c>
      <c r="F2" s="618" t="s">
        <v>2</v>
      </c>
      <c r="G2" s="618"/>
      <c r="H2" s="351">
        <v>121577091</v>
      </c>
    </row>
    <row r="3" spans="1:8" ht="13.5">
      <c r="A3" s="6" t="s">
        <v>846</v>
      </c>
      <c r="B3" s="531"/>
      <c r="C3" s="531"/>
      <c r="D3" s="531"/>
      <c r="E3" s="531"/>
      <c r="F3" s="565" t="s">
        <v>3</v>
      </c>
      <c r="G3" s="352"/>
      <c r="H3" s="351"/>
    </row>
    <row r="4" spans="1:8" ht="17.25" customHeight="1">
      <c r="A4" s="6" t="s">
        <v>896</v>
      </c>
      <c r="B4" s="567"/>
      <c r="C4" s="567"/>
      <c r="D4" s="567"/>
      <c r="E4" s="531" t="s">
        <v>158</v>
      </c>
      <c r="F4" s="349"/>
      <c r="G4" s="350"/>
      <c r="H4" s="353" t="s">
        <v>273</v>
      </c>
    </row>
    <row r="5" spans="1:8" ht="22.5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7</v>
      </c>
      <c r="D9" s="77">
        <v>7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170</v>
      </c>
      <c r="D10" s="77">
        <v>153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/>
      <c r="E11" s="364" t="s">
        <v>290</v>
      </c>
      <c r="F11" s="363" t="s">
        <v>291</v>
      </c>
      <c r="G11" s="85">
        <v>67</v>
      </c>
      <c r="H11" s="85">
        <v>36</v>
      </c>
    </row>
    <row r="12" spans="1:8" ht="12">
      <c r="A12" s="361" t="s">
        <v>292</v>
      </c>
      <c r="B12" s="362" t="s">
        <v>293</v>
      </c>
      <c r="C12" s="77">
        <v>223</v>
      </c>
      <c r="D12" s="77">
        <v>207</v>
      </c>
      <c r="E12" s="364" t="s">
        <v>77</v>
      </c>
      <c r="F12" s="363" t="s">
        <v>294</v>
      </c>
      <c r="G12" s="85">
        <v>1</v>
      </c>
      <c r="H12" s="85">
        <v>1</v>
      </c>
    </row>
    <row r="13" spans="1:18" ht="12">
      <c r="A13" s="361" t="s">
        <v>295</v>
      </c>
      <c r="B13" s="362" t="s">
        <v>296</v>
      </c>
      <c r="C13" s="77">
        <v>40</v>
      </c>
      <c r="D13" s="77">
        <v>36</v>
      </c>
      <c r="E13" s="365" t="s">
        <v>50</v>
      </c>
      <c r="F13" s="366" t="s">
        <v>297</v>
      </c>
      <c r="G13" s="86">
        <f>SUM(G9:G12)</f>
        <v>68</v>
      </c>
      <c r="H13" s="86">
        <f>SUM(H9:H12)</f>
        <v>37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14</v>
      </c>
      <c r="D16" s="78">
        <v>181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454</v>
      </c>
      <c r="D19" s="80">
        <f>SUM(D9:D15)+D16</f>
        <v>584</v>
      </c>
      <c r="E19" s="371" t="s">
        <v>314</v>
      </c>
      <c r="F19" s="367" t="s">
        <v>315</v>
      </c>
      <c r="G19" s="85">
        <v>201</v>
      </c>
      <c r="H19" s="85">
        <v>339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>
        <v>426</v>
      </c>
      <c r="H20" s="85">
        <v>469</v>
      </c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2</v>
      </c>
      <c r="H21" s="85">
        <v>9</v>
      </c>
    </row>
    <row r="22" spans="1:8" ht="24">
      <c r="A22" s="358" t="s">
        <v>321</v>
      </c>
      <c r="B22" s="373" t="s">
        <v>322</v>
      </c>
      <c r="C22" s="77">
        <v>243</v>
      </c>
      <c r="D22" s="77">
        <v>314</v>
      </c>
      <c r="E22" s="371" t="s">
        <v>323</v>
      </c>
      <c r="F22" s="367" t="s">
        <v>324</v>
      </c>
      <c r="G22" s="85"/>
      <c r="H22" s="85"/>
    </row>
    <row r="23" spans="1:8" ht="24">
      <c r="A23" s="361" t="s">
        <v>325</v>
      </c>
      <c r="B23" s="373" t="s">
        <v>326</v>
      </c>
      <c r="C23" s="77"/>
      <c r="D23" s="77"/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/>
      <c r="E24" s="365" t="s">
        <v>102</v>
      </c>
      <c r="F24" s="368" t="s">
        <v>331</v>
      </c>
      <c r="G24" s="86">
        <f>SUM(G19:G23)</f>
        <v>629</v>
      </c>
      <c r="H24" s="86">
        <f>SUM(H19:H23)</f>
        <v>817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7</v>
      </c>
      <c r="D25" s="77">
        <v>8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250</v>
      </c>
      <c r="D26" s="80">
        <f>SUM(D22:D25)</f>
        <v>322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2.5">
      <c r="A28" s="172" t="s">
        <v>334</v>
      </c>
      <c r="B28" s="355" t="s">
        <v>335</v>
      </c>
      <c r="C28" s="81">
        <f>C26+C19</f>
        <v>704</v>
      </c>
      <c r="D28" s="81">
        <f>D26+D19</f>
        <v>906</v>
      </c>
      <c r="E28" s="172" t="s">
        <v>336</v>
      </c>
      <c r="F28" s="368" t="s">
        <v>337</v>
      </c>
      <c r="G28" s="86">
        <f>G13+G15+G24</f>
        <v>697</v>
      </c>
      <c r="H28" s="86">
        <f>H13+H15+H24</f>
        <v>854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0</v>
      </c>
      <c r="D30" s="81">
        <f>IF((H28-D28)&gt;0,H28-D28,0)</f>
        <v>0</v>
      </c>
      <c r="E30" s="172" t="s">
        <v>340</v>
      </c>
      <c r="F30" s="368" t="s">
        <v>341</v>
      </c>
      <c r="G30" s="88">
        <f>IF((C28-G28)&gt;0,C28-G28,0)</f>
        <v>7</v>
      </c>
      <c r="H30" s="88">
        <f>IF((D28-H28)&gt;0,D28-H28,0)</f>
        <v>52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838</v>
      </c>
      <c r="B31" s="374" t="s">
        <v>342</v>
      </c>
      <c r="C31" s="77"/>
      <c r="D31" s="77"/>
      <c r="E31" s="359" t="s">
        <v>841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704</v>
      </c>
      <c r="D33" s="80">
        <f>D28+D31+D32</f>
        <v>906</v>
      </c>
      <c r="E33" s="172" t="s">
        <v>350</v>
      </c>
      <c r="F33" s="368" t="s">
        <v>351</v>
      </c>
      <c r="G33" s="88">
        <f>G32+G31+G28</f>
        <v>697</v>
      </c>
      <c r="H33" s="88">
        <f>H32+H31+H28</f>
        <v>854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0</v>
      </c>
      <c r="D34" s="81">
        <f>IF((H33-D33)&gt;0,H33-D33,0)</f>
        <v>0</v>
      </c>
      <c r="E34" s="377" t="s">
        <v>354</v>
      </c>
      <c r="F34" s="368" t="s">
        <v>355</v>
      </c>
      <c r="G34" s="86">
        <f>IF((C33-G33)&gt;0,C33-G33,0)</f>
        <v>7</v>
      </c>
      <c r="H34" s="86">
        <f>IF((D33-H33)&gt;0,D33-H33,0)</f>
        <v>52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12">
      <c r="A39" s="383" t="s">
        <v>364</v>
      </c>
      <c r="B39" s="176" t="s">
        <v>365</v>
      </c>
      <c r="C39" s="566">
        <f>+IF((G33-C33-C35)&gt;0,G33-C33-C35,0)</f>
        <v>0</v>
      </c>
      <c r="D39" s="566">
        <f>+IF((H33-D33-D35)&gt;0,H33-D33-D35,0)</f>
        <v>0</v>
      </c>
      <c r="E39" s="384" t="s">
        <v>366</v>
      </c>
      <c r="F39" s="173" t="s">
        <v>367</v>
      </c>
      <c r="G39" s="89">
        <f>IF(G34&gt;0,IF(C35+G34&lt;0,0,C35+G34),IF(C34-C35&lt;0,C35-C34,0))</f>
        <v>7</v>
      </c>
      <c r="H39" s="89">
        <f>IF(H34&gt;0,IF(D35+H34&lt;0,0,D35+H34),IF(D34-D35&lt;0,D35-D34,0))</f>
        <v>52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0</v>
      </c>
      <c r="D41" s="83">
        <f>IF(H39=0,IF(D39-D40&gt;0,D39-D40+H40,0),IF(H39-H40&lt;0,H40-H39+D39,0))</f>
        <v>0</v>
      </c>
      <c r="E41" s="172" t="s">
        <v>373</v>
      </c>
      <c r="F41" s="173" t="s">
        <v>374</v>
      </c>
      <c r="G41" s="83">
        <f>IF(C39=0,IF(G39-G40&gt;0,G39-G40+C40,0),IF(C39-C40&lt;0,C40-C39+G40,0))</f>
        <v>7</v>
      </c>
      <c r="H41" s="83">
        <f>IF(D39=0,IF(H39-H40&gt;0,H39-H40+D40,0),IF(D39-D40&lt;0,D40-D39+H40,0))</f>
        <v>52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704</v>
      </c>
      <c r="D42" s="84">
        <f>D33+D35+D39</f>
        <v>906</v>
      </c>
      <c r="E42" s="175" t="s">
        <v>377</v>
      </c>
      <c r="F42" s="176" t="s">
        <v>378</v>
      </c>
      <c r="G42" s="88">
        <f>G39+G33</f>
        <v>704</v>
      </c>
      <c r="H42" s="88">
        <f>H39+H33</f>
        <v>906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875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16"/>
      <c r="E44" s="616"/>
      <c r="F44" s="616"/>
      <c r="G44" s="616"/>
      <c r="H44" s="616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849</v>
      </c>
      <c r="D45" s="529"/>
      <c r="E45" s="528" t="s">
        <v>895</v>
      </c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7" t="s">
        <v>897</v>
      </c>
      <c r="E46" s="617"/>
      <c r="F46" s="617"/>
      <c r="G46" s="617"/>
      <c r="H46" s="617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601" t="s">
        <v>778</v>
      </c>
      <c r="D48" s="617"/>
      <c r="E48" s="617"/>
      <c r="F48" s="617"/>
      <c r="G48" s="617"/>
      <c r="H48" s="617"/>
    </row>
    <row r="49" spans="1:8" ht="12">
      <c r="A49" s="29"/>
      <c r="B49" s="528"/>
      <c r="C49" s="529" t="s">
        <v>885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A53" sqref="A53"/>
    </sheetView>
  </sheetViews>
  <sheetFormatPr defaultColWidth="9.375" defaultRowHeight="12.75"/>
  <cols>
    <col min="1" max="1" width="61.50390625" style="181" customWidth="1"/>
    <col min="2" max="2" width="17.50390625" style="181" customWidth="1"/>
    <col min="3" max="3" width="17.875" style="420" customWidth="1"/>
    <col min="4" max="4" width="18.625" style="420" customWidth="1"/>
    <col min="5" max="5" width="10.125" style="181" customWidth="1"/>
    <col min="6" max="6" width="12.00390625" style="181" customWidth="1"/>
    <col min="7" max="16384" width="9.37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2.5">
      <c r="A4" s="531" t="s">
        <v>382</v>
      </c>
      <c r="B4" s="531" t="s">
        <v>871</v>
      </c>
      <c r="C4" s="395" t="s">
        <v>2</v>
      </c>
      <c r="D4" s="351"/>
      <c r="E4" s="399"/>
      <c r="F4" s="399"/>
      <c r="G4" s="180"/>
      <c r="H4" s="180"/>
      <c r="I4" s="180"/>
      <c r="J4" s="180"/>
    </row>
    <row r="5" spans="1:10" ht="13.5">
      <c r="A5" s="613" t="s">
        <v>900</v>
      </c>
      <c r="B5" s="531"/>
      <c r="C5" s="396" t="s">
        <v>3</v>
      </c>
      <c r="D5" s="351"/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74</v>
      </c>
      <c r="D10" s="90">
        <v>49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-100</v>
      </c>
      <c r="D11" s="90">
        <v>-74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12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-318</v>
      </c>
      <c r="D13" s="90">
        <v>-282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-42</v>
      </c>
      <c r="D14" s="90">
        <v>-30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/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12">
      <c r="A17" s="408" t="s">
        <v>399</v>
      </c>
      <c r="B17" s="409" t="s">
        <v>400</v>
      </c>
      <c r="C17" s="90">
        <v>-18</v>
      </c>
      <c r="D17" s="90">
        <v>-27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>
        <v>-2</v>
      </c>
      <c r="D19" s="90">
        <v>-2</v>
      </c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-406</v>
      </c>
      <c r="D20" s="91">
        <f>SUM(D10:D19)</f>
        <v>-366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/>
      <c r="D27" s="90"/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>
        <v>3</v>
      </c>
      <c r="D28" s="90">
        <v>12</v>
      </c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52</v>
      </c>
      <c r="D29" s="90">
        <v>76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55</v>
      </c>
      <c r="D32" s="91">
        <f>SUM(D22:D31)</f>
        <v>88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4570</v>
      </c>
      <c r="D36" s="90">
        <v>2436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-1029</v>
      </c>
      <c r="D37" s="90">
        <v>-1033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-3174</v>
      </c>
      <c r="D41" s="90">
        <v>-1126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367</v>
      </c>
      <c r="D42" s="91">
        <f>SUM(D34:D41)</f>
        <v>277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16</v>
      </c>
      <c r="D43" s="91">
        <f>D42+D32+D20</f>
        <v>-1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2</v>
      </c>
      <c r="D44" s="182">
        <v>3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18</v>
      </c>
      <c r="D45" s="91">
        <f>D44+D43</f>
        <v>2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18</v>
      </c>
      <c r="D46" s="92">
        <v>2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>
        <v>0</v>
      </c>
      <c r="D47" s="92">
        <v>0</v>
      </c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899</v>
      </c>
      <c r="B50" s="542" t="s">
        <v>380</v>
      </c>
      <c r="C50" s="619"/>
      <c r="D50" s="619"/>
      <c r="G50" s="184"/>
      <c r="H50" s="184"/>
    </row>
    <row r="51" spans="1:8" ht="12">
      <c r="A51" s="544"/>
      <c r="B51" s="544"/>
      <c r="C51" s="540" t="s">
        <v>853</v>
      </c>
      <c r="D51" s="540"/>
      <c r="G51" s="184"/>
      <c r="H51" s="184"/>
    </row>
    <row r="52" spans="1:8" ht="12">
      <c r="A52" s="544"/>
      <c r="B52" s="542" t="s">
        <v>778</v>
      </c>
      <c r="C52" s="619"/>
      <c r="D52" s="619"/>
      <c r="G52" s="184"/>
      <c r="H52" s="184"/>
    </row>
    <row r="53" spans="1:8" ht="12">
      <c r="A53" s="544"/>
      <c r="B53" s="544"/>
      <c r="C53" s="540" t="s">
        <v>886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E7">
      <selection activeCell="A40" sqref="A40"/>
    </sheetView>
  </sheetViews>
  <sheetFormatPr defaultColWidth="9.375" defaultRowHeight="12.75"/>
  <cols>
    <col min="1" max="1" width="48.50390625" style="25" customWidth="1"/>
    <col min="2" max="2" width="8.375" style="38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20" t="s">
        <v>458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0"/>
      <c r="C3" s="622" t="str">
        <f>'справка №1-БАЛАНС'!E3</f>
        <v>        "ФАВОРИТ ХОЛД" АД</v>
      </c>
      <c r="D3" s="623"/>
      <c r="E3" s="623"/>
      <c r="F3" s="623"/>
      <c r="G3" s="623"/>
      <c r="H3" s="570"/>
      <c r="I3" s="570"/>
      <c r="J3" s="2"/>
      <c r="K3" s="569" t="s">
        <v>2</v>
      </c>
      <c r="L3" s="569"/>
      <c r="M3" s="588">
        <f>'справка №1-БАЛАНС'!H3</f>
        <v>121577091</v>
      </c>
      <c r="N3" s="3"/>
    </row>
    <row r="4" spans="1:15" s="5" customFormat="1" ht="13.5" customHeight="1">
      <c r="A4" s="6" t="s">
        <v>850</v>
      </c>
      <c r="B4" s="570"/>
      <c r="C4" s="622" t="s">
        <v>158</v>
      </c>
      <c r="D4" s="622"/>
      <c r="E4" s="624"/>
      <c r="F4" s="622"/>
      <c r="G4" s="622"/>
      <c r="H4" s="531"/>
      <c r="I4" s="531"/>
      <c r="J4" s="590"/>
      <c r="K4" s="578" t="s">
        <v>3</v>
      </c>
      <c r="L4" s="578"/>
      <c r="M4" s="589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68"/>
      <c r="C5" s="622" t="str">
        <f>'справка №1-БАЛАНС'!E5</f>
        <v>        IV-то тримесечие  2015 год.</v>
      </c>
      <c r="D5" s="623"/>
      <c r="E5" s="623"/>
      <c r="F5" s="623"/>
      <c r="G5" s="623"/>
      <c r="H5" s="570"/>
      <c r="I5" s="570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57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2688</v>
      </c>
      <c r="J11" s="94">
        <f>'справка №1-БАЛАНС'!H29+'справка №1-БАЛАНС'!H32</f>
        <v>-466</v>
      </c>
      <c r="K11" s="96"/>
      <c r="L11" s="422">
        <f aca="true" t="shared" si="0" ref="L11:L32">SUM(C11:K11)</f>
        <v>10112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2688</v>
      </c>
      <c r="J15" s="97">
        <f t="shared" si="2"/>
        <v>-466</v>
      </c>
      <c r="K15" s="97">
        <f t="shared" si="2"/>
        <v>0</v>
      </c>
      <c r="L15" s="422">
        <f t="shared" si="0"/>
        <v>10112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0</v>
      </c>
      <c r="J16" s="423">
        <f>+'справка №1-БАЛАНС'!G32</f>
        <v>-7</v>
      </c>
      <c r="K16" s="96"/>
      <c r="L16" s="422">
        <f t="shared" si="0"/>
        <v>-7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2688</v>
      </c>
      <c r="J29" s="95">
        <f t="shared" si="6"/>
        <v>-473</v>
      </c>
      <c r="K29" s="95">
        <f t="shared" si="6"/>
        <v>0</v>
      </c>
      <c r="L29" s="422">
        <f t="shared" si="0"/>
        <v>10105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2688</v>
      </c>
      <c r="J32" s="95">
        <f t="shared" si="7"/>
        <v>-473</v>
      </c>
      <c r="K32" s="95">
        <f t="shared" si="7"/>
        <v>0</v>
      </c>
      <c r="L32" s="422">
        <f t="shared" si="0"/>
        <v>10105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58" t="s">
        <v>901</v>
      </c>
      <c r="B35" s="37"/>
      <c r="C35" s="24"/>
      <c r="D35" s="621" t="s">
        <v>851</v>
      </c>
      <c r="E35" s="621"/>
      <c r="F35" s="430" t="s">
        <v>865</v>
      </c>
      <c r="G35" s="430"/>
      <c r="H35" s="430"/>
      <c r="I35" s="430"/>
      <c r="J35" s="24" t="s">
        <v>852</v>
      </c>
      <c r="K35" s="24"/>
      <c r="L35" s="430" t="s">
        <v>886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4" sqref="B44"/>
    </sheetView>
  </sheetViews>
  <sheetFormatPr defaultColWidth="10.625" defaultRowHeight="12.75"/>
  <cols>
    <col min="1" max="1" width="4.125" style="43" customWidth="1"/>
    <col min="2" max="2" width="31.00390625" style="43" customWidth="1"/>
    <col min="3" max="3" width="9.375" style="43" customWidth="1"/>
    <col min="4" max="6" width="9.5039062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50390625" style="43" customWidth="1"/>
    <col min="11" max="11" width="9.375" style="43" customWidth="1"/>
    <col min="12" max="12" width="10.625" style="43" customWidth="1"/>
    <col min="13" max="13" width="9.625" style="43" customWidth="1"/>
    <col min="14" max="14" width="8.50390625" style="43" customWidth="1"/>
    <col min="15" max="15" width="12.50390625" style="43" customWidth="1"/>
    <col min="16" max="16" width="11.125" style="43" customWidth="1"/>
    <col min="17" max="17" width="13.125" style="43" customWidth="1"/>
    <col min="18" max="18" width="11.375" style="43" customWidth="1"/>
    <col min="19" max="16384" width="10.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42" t="s">
        <v>382</v>
      </c>
      <c r="B2" s="635"/>
      <c r="C2" s="581"/>
      <c r="D2" s="581"/>
      <c r="E2" s="622" t="s">
        <v>869</v>
      </c>
      <c r="F2" s="643"/>
      <c r="G2" s="643"/>
      <c r="H2" s="581"/>
      <c r="I2" s="439"/>
      <c r="J2" s="439"/>
      <c r="K2" s="439"/>
      <c r="L2" s="439"/>
      <c r="M2" s="638" t="s">
        <v>866</v>
      </c>
      <c r="N2" s="634"/>
      <c r="O2" s="634"/>
      <c r="P2" s="639"/>
      <c r="Q2" s="639"/>
      <c r="R2" s="351"/>
    </row>
    <row r="3" spans="1:18" ht="13.5">
      <c r="A3" s="642" t="s">
        <v>902</v>
      </c>
      <c r="B3" s="635"/>
      <c r="C3" s="582"/>
      <c r="D3" s="582"/>
      <c r="E3" s="622"/>
      <c r="F3" s="644"/>
      <c r="G3" s="644"/>
      <c r="H3" s="441"/>
      <c r="I3" s="441"/>
      <c r="J3" s="441"/>
      <c r="K3" s="441"/>
      <c r="L3" s="441"/>
      <c r="M3" s="640" t="s">
        <v>3</v>
      </c>
      <c r="N3" s="640"/>
      <c r="O3" s="573"/>
      <c r="P3" s="641"/>
      <c r="Q3" s="641"/>
      <c r="R3" s="352"/>
    </row>
    <row r="4" spans="1:18" ht="12.75">
      <c r="A4" s="434" t="s">
        <v>520</v>
      </c>
      <c r="B4" s="440"/>
      <c r="C4" s="440"/>
      <c r="D4" s="441"/>
      <c r="E4" s="625"/>
      <c r="F4" s="626"/>
      <c r="G4" s="626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27" t="s">
        <v>461</v>
      </c>
      <c r="B5" s="628"/>
      <c r="C5" s="631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36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36" t="s">
        <v>526</v>
      </c>
      <c r="R5" s="636" t="s">
        <v>527</v>
      </c>
    </row>
    <row r="6" spans="1:18" s="44" customFormat="1" ht="45">
      <c r="A6" s="629"/>
      <c r="B6" s="630"/>
      <c r="C6" s="632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37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37"/>
      <c r="R6" s="637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59" t="s">
        <v>842</v>
      </c>
      <c r="B15" s="464" t="s">
        <v>843</v>
      </c>
      <c r="C15" s="560" t="s">
        <v>844</v>
      </c>
      <c r="D15" s="561"/>
      <c r="E15" s="561"/>
      <c r="F15" s="561"/>
      <c r="G15" s="111">
        <f t="shared" si="2"/>
        <v>0</v>
      </c>
      <c r="H15" s="562"/>
      <c r="I15" s="562"/>
      <c r="J15" s="111">
        <f t="shared" si="3"/>
        <v>0</v>
      </c>
      <c r="K15" s="562"/>
      <c r="L15" s="562"/>
      <c r="M15" s="562"/>
      <c r="N15" s="111">
        <f t="shared" si="4"/>
        <v>0</v>
      </c>
      <c r="O15" s="562"/>
      <c r="P15" s="562"/>
      <c r="Q15" s="111">
        <f t="shared" si="0"/>
        <v>0</v>
      </c>
      <c r="R15" s="111">
        <f t="shared" si="1"/>
        <v>0</v>
      </c>
      <c r="S15" s="563"/>
      <c r="T15" s="563"/>
      <c r="U15" s="563"/>
      <c r="V15" s="563"/>
      <c r="W15" s="563"/>
      <c r="X15" s="563"/>
      <c r="Y15" s="563"/>
      <c r="Z15" s="563"/>
      <c r="AA15" s="563"/>
      <c r="AB15" s="563"/>
    </row>
    <row r="16" spans="1:28" ht="12">
      <c r="A16" s="456" t="s">
        <v>558</v>
      </c>
      <c r="B16" s="245" t="s">
        <v>559</v>
      </c>
      <c r="C16" s="457" t="s">
        <v>560</v>
      </c>
      <c r="D16" s="241">
        <v>20</v>
      </c>
      <c r="E16" s="241"/>
      <c r="F16" s="241"/>
      <c r="G16" s="111">
        <f t="shared" si="2"/>
        <v>20</v>
      </c>
      <c r="H16" s="101"/>
      <c r="I16" s="101"/>
      <c r="J16" s="111">
        <f t="shared" si="3"/>
        <v>20</v>
      </c>
      <c r="K16" s="101">
        <v>20</v>
      </c>
      <c r="L16" s="101"/>
      <c r="M16" s="101"/>
      <c r="N16" s="111">
        <f t="shared" si="4"/>
        <v>20</v>
      </c>
      <c r="O16" s="101"/>
      <c r="P16" s="101"/>
      <c r="Q16" s="111">
        <f aca="true" t="shared" si="5" ref="Q16:Q25">N16+O16-P16</f>
        <v>20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133</v>
      </c>
      <c r="E17" s="246">
        <f>SUM(E9:E16)</f>
        <v>0</v>
      </c>
      <c r="F17" s="246">
        <f>SUM(F9:F16)</f>
        <v>0</v>
      </c>
      <c r="G17" s="111">
        <f t="shared" si="2"/>
        <v>133</v>
      </c>
      <c r="H17" s="112">
        <f>SUM(H9:H16)</f>
        <v>0</v>
      </c>
      <c r="I17" s="112">
        <f>SUM(I9:I16)</f>
        <v>0</v>
      </c>
      <c r="J17" s="111">
        <f t="shared" si="3"/>
        <v>133</v>
      </c>
      <c r="K17" s="112">
        <f>SUM(K9:K16)</f>
        <v>133</v>
      </c>
      <c r="L17" s="112">
        <f>SUM(L9:L16)</f>
        <v>0</v>
      </c>
      <c r="M17" s="112">
        <f>SUM(M9:M16)</f>
        <v>0</v>
      </c>
      <c r="N17" s="111">
        <f t="shared" si="4"/>
        <v>133</v>
      </c>
      <c r="O17" s="112">
        <f>SUM(O9:O16)</f>
        <v>0</v>
      </c>
      <c r="P17" s="112">
        <f>SUM(P9:P16)</f>
        <v>0</v>
      </c>
      <c r="Q17" s="111">
        <f t="shared" si="5"/>
        <v>133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8</v>
      </c>
      <c r="E22" s="241"/>
      <c r="F22" s="241"/>
      <c r="G22" s="111">
        <f t="shared" si="2"/>
        <v>8</v>
      </c>
      <c r="H22" s="101"/>
      <c r="I22" s="101"/>
      <c r="J22" s="111">
        <f t="shared" si="3"/>
        <v>8</v>
      </c>
      <c r="K22" s="101">
        <v>8</v>
      </c>
      <c r="L22" s="101"/>
      <c r="M22" s="101"/>
      <c r="N22" s="111">
        <f t="shared" si="4"/>
        <v>8</v>
      </c>
      <c r="O22" s="101"/>
      <c r="P22" s="101"/>
      <c r="Q22" s="111">
        <f t="shared" si="5"/>
        <v>8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832</v>
      </c>
      <c r="C25" s="466" t="s">
        <v>579</v>
      </c>
      <c r="D25" s="242">
        <f>SUM(D21:D24)</f>
        <v>8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8</v>
      </c>
      <c r="H25" s="102">
        <f t="shared" si="7"/>
        <v>0</v>
      </c>
      <c r="I25" s="102">
        <f t="shared" si="7"/>
        <v>0</v>
      </c>
      <c r="J25" s="103">
        <f t="shared" si="3"/>
        <v>8</v>
      </c>
      <c r="K25" s="102">
        <f t="shared" si="7"/>
        <v>8</v>
      </c>
      <c r="L25" s="102">
        <f t="shared" si="7"/>
        <v>0</v>
      </c>
      <c r="M25" s="102">
        <f t="shared" si="7"/>
        <v>0</v>
      </c>
      <c r="N25" s="103">
        <f t="shared" si="4"/>
        <v>8</v>
      </c>
      <c r="O25" s="102">
        <f t="shared" si="7"/>
        <v>0</v>
      </c>
      <c r="P25" s="102">
        <f t="shared" si="7"/>
        <v>0</v>
      </c>
      <c r="Q25" s="103">
        <f t="shared" si="5"/>
        <v>8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839</v>
      </c>
      <c r="C27" s="470" t="s">
        <v>582</v>
      </c>
      <c r="D27" s="244">
        <f>SUM(D28:D31)</f>
        <v>6803</v>
      </c>
      <c r="E27" s="244">
        <f aca="true" t="shared" si="8" ref="E27:P27">SUM(E28:E31)</f>
        <v>0</v>
      </c>
      <c r="F27" s="244">
        <f t="shared" si="8"/>
        <v>1</v>
      </c>
      <c r="G27" s="108">
        <f t="shared" si="2"/>
        <v>6802</v>
      </c>
      <c r="H27" s="107">
        <f t="shared" si="8"/>
        <v>0</v>
      </c>
      <c r="I27" s="107">
        <f t="shared" si="8"/>
        <v>0</v>
      </c>
      <c r="J27" s="108">
        <f t="shared" si="3"/>
        <v>6802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6802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2552</v>
      </c>
      <c r="E28" s="241"/>
      <c r="F28" s="241">
        <v>1</v>
      </c>
      <c r="G28" s="111">
        <f t="shared" si="2"/>
        <v>2551</v>
      </c>
      <c r="H28" s="101"/>
      <c r="I28" s="101"/>
      <c r="J28" s="111">
        <f t="shared" si="3"/>
        <v>2551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2551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2438</v>
      </c>
      <c r="E31" s="241"/>
      <c r="F31" s="241"/>
      <c r="G31" s="111">
        <f t="shared" si="2"/>
        <v>2438</v>
      </c>
      <c r="H31" s="109"/>
      <c r="I31" s="109"/>
      <c r="J31" s="111">
        <f t="shared" si="3"/>
        <v>2438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2438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840</v>
      </c>
      <c r="C38" s="459" t="s">
        <v>598</v>
      </c>
      <c r="D38" s="246">
        <f>D27+D32+D37</f>
        <v>6803</v>
      </c>
      <c r="E38" s="246">
        <f aca="true" t="shared" si="12" ref="E38:P38">E27+E32+E37</f>
        <v>0</v>
      </c>
      <c r="F38" s="246">
        <f t="shared" si="12"/>
        <v>1</v>
      </c>
      <c r="G38" s="111">
        <f t="shared" si="2"/>
        <v>6802</v>
      </c>
      <c r="H38" s="112">
        <f t="shared" si="12"/>
        <v>0</v>
      </c>
      <c r="I38" s="112">
        <f t="shared" si="12"/>
        <v>0</v>
      </c>
      <c r="J38" s="111">
        <f t="shared" si="3"/>
        <v>6802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6802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3"/>
      <c r="E39" s="593"/>
      <c r="F39" s="593"/>
      <c r="G39" s="111">
        <f t="shared" si="2"/>
        <v>0</v>
      </c>
      <c r="H39" s="593"/>
      <c r="I39" s="593"/>
      <c r="J39" s="111">
        <f t="shared" si="3"/>
        <v>0</v>
      </c>
      <c r="K39" s="593"/>
      <c r="L39" s="593"/>
      <c r="M39" s="593"/>
      <c r="N39" s="111">
        <f t="shared" si="4"/>
        <v>0</v>
      </c>
      <c r="O39" s="593"/>
      <c r="P39" s="593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6944</v>
      </c>
      <c r="E40" s="545">
        <f>E17+E18+E19+E25+E38+E39</f>
        <v>0</v>
      </c>
      <c r="F40" s="545">
        <f aca="true" t="shared" si="13" ref="F40:R40">F17+F18+F19+F25+F38+F39</f>
        <v>1</v>
      </c>
      <c r="G40" s="545">
        <f t="shared" si="13"/>
        <v>6943</v>
      </c>
      <c r="H40" s="545">
        <f t="shared" si="13"/>
        <v>0</v>
      </c>
      <c r="I40" s="545">
        <f t="shared" si="13"/>
        <v>0</v>
      </c>
      <c r="J40" s="545">
        <f t="shared" si="13"/>
        <v>6943</v>
      </c>
      <c r="K40" s="545">
        <f t="shared" si="13"/>
        <v>141</v>
      </c>
      <c r="L40" s="545">
        <f t="shared" si="13"/>
        <v>0</v>
      </c>
      <c r="M40" s="545">
        <f t="shared" si="13"/>
        <v>0</v>
      </c>
      <c r="N40" s="545">
        <f t="shared" si="13"/>
        <v>141</v>
      </c>
      <c r="O40" s="545">
        <f t="shared" si="13"/>
        <v>0</v>
      </c>
      <c r="P40" s="545">
        <f t="shared" si="13"/>
        <v>0</v>
      </c>
      <c r="Q40" s="545">
        <f t="shared" si="13"/>
        <v>141</v>
      </c>
      <c r="R40" s="545">
        <f t="shared" si="13"/>
        <v>6802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903</v>
      </c>
      <c r="C44" s="443"/>
      <c r="D44" s="444"/>
      <c r="E44" s="444"/>
      <c r="F44" s="444"/>
      <c r="G44" s="434"/>
      <c r="H44" s="445" t="s">
        <v>854</v>
      </c>
      <c r="I44" s="445"/>
      <c r="J44" s="445"/>
      <c r="K44" s="633"/>
      <c r="L44" s="633"/>
      <c r="M44" s="633"/>
      <c r="N44" s="633"/>
      <c r="O44" s="634" t="s">
        <v>778</v>
      </c>
      <c r="P44" s="635"/>
      <c r="Q44" s="635"/>
      <c r="R44" s="635"/>
    </row>
    <row r="45" spans="1:18" ht="11.25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1.25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853</v>
      </c>
      <c r="K46" s="435"/>
      <c r="L46" s="435"/>
      <c r="M46" s="435"/>
      <c r="N46" s="435"/>
      <c r="O46" s="435"/>
      <c r="P46" s="598" t="s">
        <v>886</v>
      </c>
      <c r="Q46" s="435"/>
      <c r="R46" s="435"/>
    </row>
    <row r="47" spans="1:18" ht="11.25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1.25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1.25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1.25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1.25">
      <c r="D51" s="247"/>
      <c r="E51" s="247"/>
      <c r="F51" s="247"/>
    </row>
    <row r="52" spans="4:6" ht="11.25">
      <c r="D52" s="247"/>
      <c r="E52" s="247"/>
      <c r="F52" s="247"/>
    </row>
    <row r="53" spans="4:6" ht="11.25">
      <c r="D53" s="247"/>
      <c r="E53" s="247"/>
      <c r="F53" s="247"/>
    </row>
    <row r="54" spans="4:6" ht="11.25">
      <c r="D54" s="247"/>
      <c r="E54" s="247"/>
      <c r="F54" s="247"/>
    </row>
    <row r="55" spans="4:6" ht="11.25">
      <c r="D55" s="247"/>
      <c r="E55" s="247"/>
      <c r="F55" s="247"/>
    </row>
    <row r="56" spans="4:6" ht="11.25">
      <c r="D56" s="247"/>
      <c r="E56" s="247"/>
      <c r="F56" s="247"/>
    </row>
    <row r="57" spans="4:6" ht="11.25">
      <c r="D57" s="247"/>
      <c r="E57" s="247"/>
      <c r="F57" s="247"/>
    </row>
    <row r="58" spans="4:6" ht="11.25">
      <c r="D58" s="247"/>
      <c r="E58" s="247"/>
      <c r="F58" s="247"/>
    </row>
    <row r="59" spans="4:6" ht="11.25">
      <c r="D59" s="247"/>
      <c r="E59" s="247"/>
      <c r="F59" s="247"/>
    </row>
    <row r="60" spans="4:6" ht="11.25">
      <c r="D60" s="247"/>
      <c r="E60" s="247"/>
      <c r="F60" s="247"/>
    </row>
    <row r="61" spans="4:6" ht="11.25">
      <c r="D61" s="247"/>
      <c r="E61" s="247"/>
      <c r="F61" s="247"/>
    </row>
    <row r="62" spans="4:6" ht="11.25">
      <c r="D62" s="247"/>
      <c r="E62" s="247"/>
      <c r="F62" s="247"/>
    </row>
    <row r="63" spans="4:6" ht="11.25">
      <c r="D63" s="247"/>
      <c r="E63" s="247"/>
      <c r="F63" s="247"/>
    </row>
    <row r="64" spans="4:6" ht="11.25">
      <c r="D64" s="247"/>
      <c r="E64" s="247"/>
      <c r="F64" s="247"/>
    </row>
    <row r="65" spans="4:6" ht="11.25">
      <c r="D65" s="247"/>
      <c r="E65" s="247"/>
      <c r="F65" s="247"/>
    </row>
    <row r="66" spans="4:6" ht="11.25">
      <c r="D66" s="247"/>
      <c r="E66" s="247"/>
      <c r="F66" s="247"/>
    </row>
    <row r="67" spans="4:6" ht="11.25">
      <c r="D67" s="247"/>
      <c r="E67" s="247"/>
      <c r="F67" s="247"/>
    </row>
    <row r="68" spans="5:6" ht="11.25">
      <c r="E68" s="247"/>
      <c r="F68" s="247"/>
    </row>
    <row r="69" spans="5:6" ht="11.25">
      <c r="E69" s="247"/>
      <c r="F69" s="247"/>
    </row>
    <row r="70" spans="5:6" ht="11.25">
      <c r="E70" s="247"/>
      <c r="F70" s="247"/>
    </row>
    <row r="71" spans="5:6" ht="11.25">
      <c r="E71" s="247"/>
      <c r="F71" s="247"/>
    </row>
    <row r="72" spans="5:6" ht="11.25">
      <c r="E72" s="247"/>
      <c r="F72" s="247"/>
    </row>
    <row r="73" spans="5:6" ht="11.25">
      <c r="E73" s="247"/>
      <c r="F73" s="247"/>
    </row>
    <row r="74" spans="5:6" ht="11.25">
      <c r="E74" s="247"/>
      <c r="F74" s="247"/>
    </row>
    <row r="75" spans="5:6" ht="11.25">
      <c r="E75" s="247"/>
      <c r="F75" s="247"/>
    </row>
    <row r="76" spans="5:6" ht="11.25">
      <c r="E76" s="247"/>
      <c r="F76" s="247"/>
    </row>
    <row r="77" spans="5:6" ht="11.25">
      <c r="E77" s="247"/>
      <c r="F77" s="247"/>
    </row>
    <row r="78" spans="5:6" ht="11.25">
      <c r="E78" s="247"/>
      <c r="F78" s="247"/>
    </row>
    <row r="79" spans="5:6" ht="11.25">
      <c r="E79" s="247"/>
      <c r="F79" s="247"/>
    </row>
    <row r="80" spans="5:6" ht="11.25">
      <c r="E80" s="247"/>
      <c r="F80" s="247"/>
    </row>
    <row r="81" spans="5:6" ht="11.25">
      <c r="E81" s="247"/>
      <c r="F81" s="247"/>
    </row>
    <row r="82" spans="5:6" ht="11.25">
      <c r="E82" s="247"/>
      <c r="F82" s="247"/>
    </row>
    <row r="83" spans="5:6" ht="11.25">
      <c r="E83" s="247"/>
      <c r="F83" s="247"/>
    </row>
    <row r="84" spans="5:6" ht="11.25">
      <c r="E84" s="247"/>
      <c r="F84" s="247"/>
    </row>
    <row r="85" spans="5:6" ht="11.25">
      <c r="E85" s="247"/>
      <c r="F85" s="247"/>
    </row>
    <row r="86" spans="5:6" ht="11.25">
      <c r="E86" s="247"/>
      <c r="F86" s="247"/>
    </row>
    <row r="87" spans="5:6" ht="11.25">
      <c r="E87" s="247"/>
      <c r="F87" s="247"/>
    </row>
    <row r="88" spans="5:6" ht="11.25">
      <c r="E88" s="247"/>
      <c r="F88" s="247"/>
    </row>
    <row r="89" spans="5:6" ht="11.25">
      <c r="E89" s="247"/>
      <c r="F89" s="247"/>
    </row>
    <row r="90" spans="5:6" ht="11.25">
      <c r="E90" s="247"/>
      <c r="F90" s="247"/>
    </row>
    <row r="91" spans="5:6" ht="11.25">
      <c r="E91" s="247"/>
      <c r="F91" s="247"/>
    </row>
    <row r="92" spans="5:6" ht="11.25">
      <c r="E92" s="247"/>
      <c r="F92" s="247"/>
    </row>
    <row r="93" spans="5:6" ht="11.25">
      <c r="E93" s="247"/>
      <c r="F93" s="247"/>
    </row>
    <row r="94" spans="5:6" ht="11.25">
      <c r="E94" s="247"/>
      <c r="F94" s="247"/>
    </row>
    <row r="95" spans="5:6" ht="11.25">
      <c r="E95" s="247"/>
      <c r="F95" s="247"/>
    </row>
    <row r="96" spans="5:6" ht="11.25">
      <c r="E96" s="247"/>
      <c r="F96" s="247"/>
    </row>
    <row r="97" spans="5:6" ht="11.25">
      <c r="E97" s="247"/>
      <c r="F97" s="247"/>
    </row>
    <row r="98" spans="5:6" ht="11.25">
      <c r="E98" s="247"/>
      <c r="F98" s="247"/>
    </row>
    <row r="99" spans="5:6" ht="11.25">
      <c r="E99" s="247"/>
      <c r="F99" s="247"/>
    </row>
    <row r="100" spans="5:6" ht="11.25">
      <c r="E100" s="247"/>
      <c r="F100" s="247"/>
    </row>
    <row r="101" spans="5:6" ht="11.25">
      <c r="E101" s="247"/>
      <c r="F101" s="247"/>
    </row>
    <row r="102" spans="5:6" ht="11.25">
      <c r="E102" s="247"/>
      <c r="F102" s="247"/>
    </row>
    <row r="103" spans="5:6" ht="11.25">
      <c r="E103" s="247"/>
      <c r="F103" s="247"/>
    </row>
    <row r="104" spans="5:6" ht="11.25">
      <c r="E104" s="247"/>
      <c r="F104" s="247"/>
    </row>
    <row r="105" spans="5:6" ht="11.25">
      <c r="E105" s="247"/>
      <c r="F105" s="247"/>
    </row>
    <row r="106" spans="5:6" ht="11.25">
      <c r="E106" s="247"/>
      <c r="F106" s="247"/>
    </row>
    <row r="107" spans="5:6" ht="11.25">
      <c r="E107" s="247"/>
      <c r="F107" s="247"/>
    </row>
    <row r="108" spans="5:6" ht="11.25">
      <c r="E108" s="247"/>
      <c r="F108" s="247"/>
    </row>
    <row r="109" spans="5:6" ht="11.25">
      <c r="E109" s="247"/>
      <c r="F109" s="247"/>
    </row>
    <row r="110" spans="5:6" ht="11.25">
      <c r="E110" s="247"/>
      <c r="F110" s="247"/>
    </row>
    <row r="111" spans="5:6" ht="11.25">
      <c r="E111" s="247"/>
      <c r="F111" s="247"/>
    </row>
    <row r="112" spans="5:6" ht="11.25">
      <c r="E112" s="247"/>
      <c r="F112" s="247"/>
    </row>
    <row r="113" spans="5:6" ht="11.25">
      <c r="E113" s="247"/>
      <c r="F113" s="247"/>
    </row>
    <row r="114" spans="5:6" ht="11.25">
      <c r="E114" s="247"/>
      <c r="F114" s="247"/>
    </row>
    <row r="115" spans="5:6" ht="11.25">
      <c r="E115" s="247"/>
      <c r="F115" s="247"/>
    </row>
    <row r="116" spans="5:6" ht="11.25">
      <c r="E116" s="247"/>
      <c r="F116" s="247"/>
    </row>
    <row r="117" spans="5:6" ht="11.25">
      <c r="E117" s="247"/>
      <c r="F117" s="247"/>
    </row>
    <row r="118" spans="5:6" ht="11.25">
      <c r="E118" s="247"/>
      <c r="F118" s="247"/>
    </row>
    <row r="119" spans="5:6" ht="11.25">
      <c r="E119" s="247"/>
      <c r="F119" s="247"/>
    </row>
    <row r="120" spans="5:6" ht="11.25">
      <c r="E120" s="247"/>
      <c r="F120" s="247"/>
    </row>
    <row r="121" spans="5:6" ht="11.25">
      <c r="E121" s="247"/>
      <c r="F121" s="247"/>
    </row>
    <row r="122" spans="5:6" ht="11.25">
      <c r="E122" s="247"/>
      <c r="F122" s="247"/>
    </row>
    <row r="123" spans="5:6" ht="11.25">
      <c r="E123" s="247"/>
      <c r="F123" s="247"/>
    </row>
    <row r="124" spans="5:6" ht="11.25">
      <c r="E124" s="247"/>
      <c r="F124" s="247"/>
    </row>
    <row r="125" spans="5:6" ht="11.25">
      <c r="E125" s="247"/>
      <c r="F125" s="247"/>
    </row>
    <row r="126" spans="5:6" ht="11.25">
      <c r="E126" s="247"/>
      <c r="F126" s="247"/>
    </row>
    <row r="127" spans="5:6" ht="11.25">
      <c r="E127" s="247"/>
      <c r="F127" s="247"/>
    </row>
    <row r="128" spans="5:6" ht="11.25">
      <c r="E128" s="247"/>
      <c r="F128" s="247"/>
    </row>
    <row r="129" spans="5:6" ht="11.25">
      <c r="E129" s="247"/>
      <c r="F129" s="247"/>
    </row>
    <row r="130" spans="5:6" ht="11.25">
      <c r="E130" s="247"/>
      <c r="F130" s="247"/>
    </row>
    <row r="131" spans="5:6" ht="11.25">
      <c r="E131" s="247"/>
      <c r="F131" s="247"/>
    </row>
    <row r="132" spans="5:6" ht="11.25">
      <c r="E132" s="247"/>
      <c r="F132" s="247"/>
    </row>
    <row r="133" spans="5:6" ht="11.25">
      <c r="E133" s="247"/>
      <c r="F133" s="247"/>
    </row>
    <row r="134" spans="5:6" ht="11.25">
      <c r="E134" s="247"/>
      <c r="F134" s="247"/>
    </row>
    <row r="135" spans="5:6" ht="11.25">
      <c r="E135" s="247"/>
      <c r="F135" s="247"/>
    </row>
    <row r="136" spans="5:6" ht="11.25">
      <c r="E136" s="247"/>
      <c r="F136" s="247"/>
    </row>
    <row r="137" spans="5:6" ht="11.25">
      <c r="E137" s="247"/>
      <c r="F137" s="247"/>
    </row>
    <row r="138" spans="5:6" ht="11.25">
      <c r="E138" s="247"/>
      <c r="F138" s="247"/>
    </row>
    <row r="139" spans="5:6" ht="11.25">
      <c r="E139" s="247"/>
      <c r="F139" s="247"/>
    </row>
    <row r="140" spans="5:6" ht="11.25">
      <c r="E140" s="247"/>
      <c r="F140" s="247"/>
    </row>
    <row r="141" spans="5:6" ht="11.25">
      <c r="E141" s="247"/>
      <c r="F141" s="247"/>
    </row>
    <row r="142" spans="5:6" ht="11.25">
      <c r="E142" s="247"/>
      <c r="F142" s="247"/>
    </row>
    <row r="143" spans="5:6" ht="11.25">
      <c r="E143" s="247"/>
      <c r="F143" s="247"/>
    </row>
    <row r="144" spans="5:6" ht="11.25">
      <c r="E144" s="247"/>
      <c r="F144" s="247"/>
    </row>
    <row r="145" spans="5:6" ht="11.25">
      <c r="E145" s="247"/>
      <c r="F145" s="247"/>
    </row>
    <row r="146" spans="5:6" ht="11.25">
      <c r="E146" s="247"/>
      <c r="F146" s="247"/>
    </row>
    <row r="147" spans="5:6" ht="11.25">
      <c r="E147" s="247"/>
      <c r="F147" s="247"/>
    </row>
    <row r="148" spans="5:6" ht="11.25">
      <c r="E148" s="247"/>
      <c r="F148" s="247"/>
    </row>
    <row r="149" spans="5:6" ht="11.25">
      <c r="E149" s="247"/>
      <c r="F149" s="247"/>
    </row>
    <row r="150" spans="5:6" ht="11.25">
      <c r="E150" s="247"/>
      <c r="F150" s="247"/>
    </row>
    <row r="151" spans="5:6" ht="11.25">
      <c r="E151" s="247"/>
      <c r="F151" s="247"/>
    </row>
    <row r="152" spans="5:6" ht="11.25">
      <c r="E152" s="247"/>
      <c r="F152" s="247"/>
    </row>
    <row r="153" spans="5:6" ht="11.25">
      <c r="E153" s="247"/>
      <c r="F153" s="247"/>
    </row>
    <row r="154" spans="5:6" ht="11.25">
      <c r="E154" s="247"/>
      <c r="F154" s="247"/>
    </row>
    <row r="155" spans="5:6" ht="11.25">
      <c r="E155" s="247"/>
      <c r="F155" s="247"/>
    </row>
    <row r="156" spans="5:6" ht="11.25">
      <c r="E156" s="247"/>
      <c r="F156" s="247"/>
    </row>
    <row r="157" spans="5:6" ht="11.25">
      <c r="E157" s="247"/>
      <c r="F157" s="247"/>
    </row>
    <row r="158" spans="5:6" ht="11.25">
      <c r="E158" s="247"/>
      <c r="F158" s="247"/>
    </row>
    <row r="159" spans="5:6" ht="11.25">
      <c r="E159" s="247"/>
      <c r="F159" s="247"/>
    </row>
    <row r="160" spans="5:6" ht="11.25">
      <c r="E160" s="247"/>
      <c r="F160" s="247"/>
    </row>
    <row r="161" spans="5:6" ht="11.25">
      <c r="E161" s="247"/>
      <c r="F161" s="247"/>
    </row>
    <row r="162" spans="5:6" ht="11.25">
      <c r="E162" s="247"/>
      <c r="F162" s="247"/>
    </row>
    <row r="163" spans="5:6" ht="11.25">
      <c r="E163" s="247"/>
      <c r="F163" s="247"/>
    </row>
    <row r="164" spans="5:6" ht="11.25">
      <c r="E164" s="247"/>
      <c r="F164" s="247"/>
    </row>
    <row r="165" spans="5:6" ht="11.25">
      <c r="E165" s="247"/>
      <c r="F165" s="247"/>
    </row>
    <row r="166" spans="5:6" ht="11.25">
      <c r="E166" s="247"/>
      <c r="F166" s="247"/>
    </row>
    <row r="167" spans="5:6" ht="11.25">
      <c r="E167" s="247"/>
      <c r="F167" s="247"/>
    </row>
    <row r="168" spans="5:6" ht="11.25">
      <c r="E168" s="247"/>
      <c r="F168" s="247"/>
    </row>
    <row r="169" spans="5:6" ht="11.25">
      <c r="E169" s="247"/>
      <c r="F169" s="247"/>
    </row>
    <row r="170" spans="5:6" ht="11.25">
      <c r="E170" s="247"/>
      <c r="F170" s="247"/>
    </row>
    <row r="171" spans="5:6" ht="11.25">
      <c r="E171" s="247"/>
      <c r="F171" s="247"/>
    </row>
    <row r="172" spans="5:6" ht="11.25">
      <c r="E172" s="247"/>
      <c r="F172" s="247"/>
    </row>
    <row r="173" spans="5:6" ht="11.25">
      <c r="E173" s="247"/>
      <c r="F173" s="247"/>
    </row>
    <row r="174" spans="5:6" ht="11.25">
      <c r="E174" s="247"/>
      <c r="F174" s="247"/>
    </row>
    <row r="175" spans="5:6" ht="11.25">
      <c r="E175" s="247"/>
      <c r="F175" s="247"/>
    </row>
    <row r="176" spans="5:6" ht="11.25">
      <c r="E176" s="247"/>
      <c r="F176" s="247"/>
    </row>
    <row r="177" spans="5:6" ht="11.25">
      <c r="E177" s="247"/>
      <c r="F177" s="247"/>
    </row>
    <row r="178" spans="5:6" ht="11.25">
      <c r="E178" s="247"/>
      <c r="F178" s="247"/>
    </row>
    <row r="179" spans="5:6" ht="11.25">
      <c r="E179" s="247"/>
      <c r="F179" s="247"/>
    </row>
    <row r="180" spans="5:6" ht="11.25">
      <c r="E180" s="247"/>
      <c r="F180" s="247"/>
    </row>
    <row r="181" spans="5:6" ht="11.25">
      <c r="E181" s="247"/>
      <c r="F181" s="247"/>
    </row>
    <row r="182" spans="5:6" ht="11.25">
      <c r="E182" s="247"/>
      <c r="F182" s="247"/>
    </row>
    <row r="183" spans="5:6" ht="11.25">
      <c r="E183" s="247"/>
      <c r="F183" s="247"/>
    </row>
    <row r="184" spans="5:6" ht="11.25">
      <c r="E184" s="247"/>
      <c r="F184" s="247"/>
    </row>
    <row r="185" spans="5:6" ht="11.25">
      <c r="E185" s="247"/>
      <c r="F185" s="247"/>
    </row>
    <row r="186" spans="5:6" ht="11.25">
      <c r="E186" s="247"/>
      <c r="F186" s="247"/>
    </row>
    <row r="187" spans="5:6" ht="11.25">
      <c r="E187" s="247"/>
      <c r="F187" s="247"/>
    </row>
    <row r="188" spans="5:6" ht="11.25">
      <c r="E188" s="247"/>
      <c r="F188" s="247"/>
    </row>
    <row r="189" spans="5:6" ht="11.25">
      <c r="E189" s="247"/>
      <c r="F189" s="247"/>
    </row>
    <row r="190" spans="5:6" ht="11.25">
      <c r="E190" s="247"/>
      <c r="F190" s="247"/>
    </row>
    <row r="191" spans="5:6" ht="11.25">
      <c r="E191" s="247"/>
      <c r="F191" s="247"/>
    </row>
    <row r="192" spans="5:6" ht="11.25">
      <c r="E192" s="247"/>
      <c r="F192" s="247"/>
    </row>
    <row r="193" spans="5:6" ht="11.25">
      <c r="E193" s="247"/>
      <c r="F193" s="247"/>
    </row>
    <row r="194" spans="5:6" ht="11.25">
      <c r="E194" s="247"/>
      <c r="F194" s="247"/>
    </row>
    <row r="195" spans="5:6" ht="11.25">
      <c r="E195" s="247"/>
      <c r="F195" s="247"/>
    </row>
    <row r="196" spans="5:6" ht="11.25">
      <c r="E196" s="247"/>
      <c r="F196" s="247"/>
    </row>
    <row r="197" spans="5:6" ht="11.25">
      <c r="E197" s="247"/>
      <c r="F197" s="247"/>
    </row>
    <row r="198" spans="5:6" ht="11.25">
      <c r="E198" s="247"/>
      <c r="F198" s="247"/>
    </row>
    <row r="199" spans="5:6" ht="11.25">
      <c r="E199" s="247"/>
      <c r="F199" s="247"/>
    </row>
    <row r="200" spans="5:6" ht="11.25">
      <c r="E200" s="247"/>
      <c r="F200" s="247"/>
    </row>
    <row r="201" spans="5:6" ht="11.25">
      <c r="E201" s="247"/>
      <c r="F201" s="247"/>
    </row>
    <row r="202" spans="5:6" ht="11.25">
      <c r="E202" s="247"/>
      <c r="F202" s="247"/>
    </row>
    <row r="203" spans="5:6" ht="11.25">
      <c r="E203" s="247"/>
      <c r="F203" s="247"/>
    </row>
    <row r="204" spans="5:6" ht="11.25">
      <c r="E204" s="247"/>
      <c r="F204" s="247"/>
    </row>
    <row r="205" spans="5:6" ht="11.25">
      <c r="E205" s="247"/>
      <c r="F205" s="247"/>
    </row>
    <row r="206" spans="5:6" ht="11.25">
      <c r="E206" s="247"/>
      <c r="F206" s="247"/>
    </row>
    <row r="207" spans="5:6" ht="11.25">
      <c r="E207" s="247"/>
      <c r="F207" s="247"/>
    </row>
    <row r="208" spans="5:6" ht="11.25">
      <c r="E208" s="247"/>
      <c r="F208" s="247"/>
    </row>
    <row r="209" spans="5:6" ht="11.25">
      <c r="E209" s="247"/>
      <c r="F209" s="247"/>
    </row>
    <row r="210" spans="5:6" ht="11.25">
      <c r="E210" s="247"/>
      <c r="F210" s="247"/>
    </row>
    <row r="211" spans="5:6" ht="11.25">
      <c r="E211" s="247"/>
      <c r="F211" s="247"/>
    </row>
    <row r="212" spans="5:6" ht="11.25">
      <c r="E212" s="247"/>
      <c r="F212" s="247"/>
    </row>
    <row r="213" spans="5:6" ht="11.25">
      <c r="E213" s="247"/>
      <c r="F213" s="247"/>
    </row>
    <row r="214" spans="5:6" ht="11.25">
      <c r="E214" s="247"/>
      <c r="F214" s="247"/>
    </row>
    <row r="215" spans="5:6" ht="11.25">
      <c r="E215" s="247"/>
      <c r="F215" s="247"/>
    </row>
    <row r="216" spans="5:6" ht="11.25">
      <c r="E216" s="247"/>
      <c r="F216" s="247"/>
    </row>
    <row r="217" spans="5:6" ht="11.25">
      <c r="E217" s="247"/>
      <c r="F217" s="247"/>
    </row>
    <row r="218" spans="5:6" ht="11.25">
      <c r="E218" s="247"/>
      <c r="F218" s="247"/>
    </row>
    <row r="219" spans="5:6" ht="11.25">
      <c r="E219" s="247"/>
      <c r="F219" s="247"/>
    </row>
    <row r="220" spans="5:6" ht="11.25">
      <c r="E220" s="247"/>
      <c r="F220" s="247"/>
    </row>
    <row r="221" spans="5:6" ht="11.25">
      <c r="E221" s="247"/>
      <c r="F221" s="247"/>
    </row>
    <row r="222" spans="5:6" ht="11.25">
      <c r="E222" s="247"/>
      <c r="F222" s="247"/>
    </row>
    <row r="223" spans="5:6" ht="11.25">
      <c r="E223" s="247"/>
      <c r="F223" s="247"/>
    </row>
    <row r="224" spans="5:6" ht="11.25">
      <c r="E224" s="247"/>
      <c r="F224" s="247"/>
    </row>
    <row r="225" spans="5:6" ht="11.25">
      <c r="E225" s="247"/>
      <c r="F225" s="247"/>
    </row>
    <row r="226" spans="5:6" ht="11.25">
      <c r="E226" s="247"/>
      <c r="F226" s="247"/>
    </row>
    <row r="227" spans="5:6" ht="11.25">
      <c r="E227" s="247"/>
      <c r="F227" s="247"/>
    </row>
    <row r="228" spans="5:6" ht="11.25">
      <c r="E228" s="247"/>
      <c r="F228" s="247"/>
    </row>
    <row r="229" spans="5:6" ht="11.25">
      <c r="E229" s="247"/>
      <c r="F229" s="247"/>
    </row>
    <row r="230" spans="5:6" ht="11.25">
      <c r="E230" s="247"/>
      <c r="F230" s="247"/>
    </row>
    <row r="231" spans="5:6" ht="11.25">
      <c r="E231" s="247"/>
      <c r="F231" s="247"/>
    </row>
    <row r="232" spans="5:6" ht="11.25">
      <c r="E232" s="247"/>
      <c r="F232" s="247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1">
      <selection activeCell="A111" sqref="A111"/>
    </sheetView>
  </sheetViews>
  <sheetFormatPr defaultColWidth="10.625" defaultRowHeight="12.75"/>
  <cols>
    <col min="1" max="1" width="47.375" style="43" customWidth="1"/>
    <col min="2" max="2" width="11.875" style="47" customWidth="1"/>
    <col min="3" max="3" width="13.50390625" style="43" customWidth="1"/>
    <col min="4" max="4" width="12.50390625" style="43" customWidth="1"/>
    <col min="5" max="5" width="13.125" style="43" customWidth="1"/>
    <col min="6" max="6" width="14.875" style="43" customWidth="1"/>
    <col min="7" max="26" width="10.625" style="43" hidden="1" customWidth="1"/>
    <col min="27" max="16384" width="10.625" style="43" customWidth="1"/>
  </cols>
  <sheetData>
    <row r="1" spans="1:15" ht="24" customHeight="1">
      <c r="A1" s="645" t="s">
        <v>605</v>
      </c>
      <c r="B1" s="645"/>
      <c r="C1" s="645"/>
      <c r="D1" s="645"/>
      <c r="E1" s="645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870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7"/>
      <c r="B3" s="648"/>
      <c r="C3" s="351" t="s">
        <v>2</v>
      </c>
      <c r="E3" s="351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3.5">
      <c r="A4" s="649" t="s">
        <v>904</v>
      </c>
      <c r="B4" s="649"/>
      <c r="C4" s="352" t="s">
        <v>3</v>
      </c>
      <c r="D4" s="352"/>
      <c r="E4" s="35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2.5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6188</v>
      </c>
      <c r="D11" s="163">
        <f>SUM(D12:D14)</f>
        <v>0</v>
      </c>
      <c r="E11" s="164">
        <f>SUM(E12:E14)</f>
        <v>6188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6188</v>
      </c>
      <c r="D12" s="151"/>
      <c r="E12" s="164">
        <f aca="true" t="shared" si="0" ref="E12:E42">C12-D12</f>
        <v>6188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/>
      <c r="D15" s="151"/>
      <c r="E15" s="164">
        <f t="shared" si="0"/>
        <v>0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6188</v>
      </c>
      <c r="D19" s="147">
        <f>D11+D15+D16</f>
        <v>0</v>
      </c>
      <c r="E19" s="162">
        <f>E11+E15+E16</f>
        <v>6188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2815</v>
      </c>
      <c r="D24" s="163">
        <f>SUM(D25:D27)</f>
        <v>2815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2722</v>
      </c>
      <c r="D25" s="151">
        <v>2722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/>
      <c r="D26" s="151"/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93</v>
      </c>
      <c r="D27" s="151">
        <v>93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/>
      <c r="D28" s="151"/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/>
      <c r="D32" s="151"/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1</v>
      </c>
      <c r="D33" s="148">
        <f>SUM(D34:D37)</f>
        <v>1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>
        <v>1</v>
      </c>
      <c r="D35" s="151">
        <v>1</v>
      </c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0</v>
      </c>
      <c r="D38" s="148">
        <f>SUM(D39:D42)</f>
        <v>0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/>
      <c r="D42" s="151"/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2816</v>
      </c>
      <c r="D43" s="147">
        <f>D24+D28+D29+D31+D30+D32+D33+D38</f>
        <v>2816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9004</v>
      </c>
      <c r="D44" s="146">
        <f>D43+D21+D19+D9</f>
        <v>2816</v>
      </c>
      <c r="E44" s="162">
        <f>E43+E21+E19+E9</f>
        <v>6188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2.5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5572</v>
      </c>
      <c r="D71" s="148">
        <f>SUM(D72:D74)</f>
        <v>5572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>
        <v>33</v>
      </c>
      <c r="D72" s="151">
        <v>33</v>
      </c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5539</v>
      </c>
      <c r="D74" s="151">
        <v>5539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0</v>
      </c>
      <c r="D75" s="146">
        <f>D76+D78</f>
        <v>0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/>
      <c r="D76" s="151"/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147</v>
      </c>
      <c r="D85" s="147">
        <f>SUM(D86:D90)+D94</f>
        <v>147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30</v>
      </c>
      <c r="D87" s="151">
        <v>30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108</v>
      </c>
      <c r="D89" s="151">
        <v>108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3</v>
      </c>
      <c r="D90" s="146">
        <f>SUM(D91:D93)</f>
        <v>3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/>
      <c r="D92" s="151"/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3</v>
      </c>
      <c r="D93" s="151">
        <v>3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6</v>
      </c>
      <c r="D94" s="151">
        <v>6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/>
      <c r="D95" s="151"/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5719</v>
      </c>
      <c r="D96" s="147">
        <f>D85+D80+D75+D71+D95</f>
        <v>5719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5719</v>
      </c>
      <c r="D97" s="147">
        <f>D96+D68+D66</f>
        <v>5719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2.5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51" t="s">
        <v>776</v>
      </c>
      <c r="B107" s="651"/>
      <c r="C107" s="651"/>
      <c r="D107" s="651"/>
      <c r="E107" s="651"/>
      <c r="F107" s="651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46" t="s">
        <v>158</v>
      </c>
      <c r="B109" s="646"/>
      <c r="C109" s="646" t="s">
        <v>855</v>
      </c>
      <c r="D109" s="646"/>
      <c r="E109" s="646"/>
      <c r="F109" s="64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 t="s">
        <v>905</v>
      </c>
      <c r="B111" s="476"/>
      <c r="C111" s="650"/>
      <c r="D111" s="650"/>
      <c r="E111" s="650"/>
      <c r="F111" s="650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50" t="s">
        <v>887</v>
      </c>
      <c r="D114" s="650"/>
      <c r="E114" s="650"/>
      <c r="F114" s="650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A1:E1"/>
    <mergeCell ref="A109:B109"/>
    <mergeCell ref="A3:B3"/>
    <mergeCell ref="A4:B4"/>
    <mergeCell ref="C114:F114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625" defaultRowHeight="12.75"/>
  <cols>
    <col min="1" max="1" width="52.625" style="104" customWidth="1"/>
    <col min="2" max="2" width="9.125" style="138" customWidth="1"/>
    <col min="3" max="3" width="12.875" style="104" customWidth="1"/>
    <col min="4" max="4" width="12.625" style="104" customWidth="1"/>
    <col min="5" max="5" width="12.875" style="104" customWidth="1"/>
    <col min="6" max="6" width="11.50390625" style="104" customWidth="1"/>
    <col min="7" max="7" width="12.50390625" style="104" customWidth="1"/>
    <col min="8" max="8" width="14.125" style="104" customWidth="1"/>
    <col min="9" max="9" width="14.00390625" style="104" customWidth="1"/>
    <col min="10" max="16384" width="10.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4"/>
      <c r="C4" s="622" t="s">
        <v>872</v>
      </c>
      <c r="D4" s="644"/>
      <c r="E4" s="644"/>
      <c r="F4" s="574"/>
      <c r="G4" s="576" t="s">
        <v>2</v>
      </c>
      <c r="H4" s="576"/>
      <c r="I4" s="585">
        <v>1220098474</v>
      </c>
    </row>
    <row r="5" spans="1:9" ht="13.5">
      <c r="A5" s="520" t="s">
        <v>906</v>
      </c>
      <c r="B5" s="575"/>
      <c r="C5" s="622"/>
      <c r="D5" s="654"/>
      <c r="E5" s="654"/>
      <c r="F5" s="575"/>
      <c r="G5" s="352" t="s">
        <v>3</v>
      </c>
      <c r="H5" s="577"/>
      <c r="I5" s="584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3.5">
      <c r="A12" s="115" t="s">
        <v>791</v>
      </c>
      <c r="B12" s="130" t="s">
        <v>792</v>
      </c>
      <c r="C12" s="546">
        <v>4938108</v>
      </c>
      <c r="D12" s="139"/>
      <c r="E12" s="139"/>
      <c r="F12" s="139">
        <v>6168</v>
      </c>
      <c r="G12" s="139"/>
      <c r="H12" s="139"/>
      <c r="I12" s="539">
        <f>F12+G12-H12</f>
        <v>6168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4944608</v>
      </c>
      <c r="D17" s="125">
        <f t="shared" si="1"/>
        <v>0</v>
      </c>
      <c r="E17" s="125">
        <f t="shared" si="1"/>
        <v>0</v>
      </c>
      <c r="F17" s="125">
        <f t="shared" si="1"/>
        <v>6802</v>
      </c>
      <c r="G17" s="125">
        <f t="shared" si="1"/>
        <v>0</v>
      </c>
      <c r="H17" s="125">
        <f t="shared" si="1"/>
        <v>0</v>
      </c>
      <c r="I17" s="539">
        <f t="shared" si="0"/>
        <v>6802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53"/>
      <c r="C30" s="653"/>
      <c r="D30" s="564" t="s">
        <v>816</v>
      </c>
      <c r="E30" s="652"/>
      <c r="F30" s="652"/>
      <c r="G30" s="652"/>
      <c r="H30" s="517" t="s">
        <v>778</v>
      </c>
      <c r="I30" s="652"/>
      <c r="J30" s="652"/>
    </row>
    <row r="31" spans="1:9" s="113" customFormat="1" ht="11.25">
      <c r="A31" s="598" t="s">
        <v>899</v>
      </c>
      <c r="B31" s="518"/>
      <c r="C31" s="435"/>
      <c r="D31" s="508"/>
      <c r="E31" s="508" t="s">
        <v>847</v>
      </c>
      <c r="F31" s="508"/>
      <c r="G31" s="508"/>
      <c r="H31" s="508"/>
      <c r="I31" s="600" t="s">
        <v>886</v>
      </c>
    </row>
    <row r="32" spans="1:9" s="113" customFormat="1" ht="11.25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1.25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1.25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1.25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1.25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1.25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1.25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1.25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1.25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1.25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1.25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1.25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1.25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1.25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1.25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1.25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1.25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1.25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1.25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1.25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1.25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1.25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1.25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1.25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1.25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1.25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1.25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1.25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1.25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1.25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1.25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1.25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1.25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1.25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1.25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1.25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1.25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1.25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1.25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1.25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1.25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1.25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1.25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1.25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1.25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1.25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1.25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1.25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1.25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1.25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1.25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1.25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1.25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1.25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1.25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1.25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1.25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1.25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1.25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1.25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1.25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1.25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1.25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1.25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1.25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1.25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1.25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1.25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1.25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1.25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1.25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1.25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1.25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1.25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1.25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1.25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1.25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1.25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1.25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1.25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1.25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1.25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1.25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1.25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1.25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1.25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1.25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1.25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1.25">
      <c r="D120" s="166"/>
      <c r="E120" s="166"/>
      <c r="F120" s="166"/>
      <c r="G120" s="166"/>
      <c r="H120" s="166"/>
      <c r="I120" s="166"/>
    </row>
    <row r="121" spans="4:9" ht="11.25">
      <c r="D121" s="166"/>
      <c r="E121" s="166"/>
      <c r="F121" s="166"/>
      <c r="G121" s="166"/>
      <c r="H121" s="166"/>
      <c r="I121" s="166"/>
    </row>
    <row r="122" spans="4:9" ht="11.25">
      <c r="D122" s="166"/>
      <c r="E122" s="166"/>
      <c r="F122" s="166"/>
      <c r="G122" s="166"/>
      <c r="H122" s="166"/>
      <c r="I122" s="166"/>
    </row>
    <row r="123" spans="4:9" ht="11.25">
      <c r="D123" s="166"/>
      <c r="E123" s="166"/>
      <c r="F123" s="166"/>
      <c r="G123" s="166"/>
      <c r="H123" s="166"/>
      <c r="I123" s="166"/>
    </row>
    <row r="124" spans="4:9" ht="11.25">
      <c r="D124" s="166"/>
      <c r="E124" s="166"/>
      <c r="F124" s="166"/>
      <c r="G124" s="166"/>
      <c r="H124" s="166"/>
      <c r="I124" s="166"/>
    </row>
    <row r="125" spans="4:9" ht="11.25">
      <c r="D125" s="166"/>
      <c r="E125" s="166"/>
      <c r="F125" s="166"/>
      <c r="G125" s="166"/>
      <c r="H125" s="166"/>
      <c r="I125" s="166"/>
    </row>
    <row r="126" spans="4:9" ht="11.25">
      <c r="D126" s="166"/>
      <c r="E126" s="166"/>
      <c r="F126" s="166"/>
      <c r="G126" s="166"/>
      <c r="H126" s="166"/>
      <c r="I126" s="166"/>
    </row>
    <row r="127" spans="4:9" ht="11.25">
      <c r="D127" s="166"/>
      <c r="E127" s="166"/>
      <c r="F127" s="166"/>
      <c r="G127" s="166"/>
      <c r="H127" s="166"/>
      <c r="I127" s="166"/>
    </row>
    <row r="128" spans="4:9" ht="11.25">
      <c r="D128" s="166"/>
      <c r="E128" s="166"/>
      <c r="F128" s="166"/>
      <c r="G128" s="166"/>
      <c r="H128" s="166"/>
      <c r="I128" s="166"/>
    </row>
    <row r="129" spans="4:9" ht="11.25">
      <c r="D129" s="166"/>
      <c r="E129" s="166"/>
      <c r="F129" s="166"/>
      <c r="G129" s="166"/>
      <c r="H129" s="166"/>
      <c r="I129" s="166"/>
    </row>
    <row r="130" spans="4:9" ht="11.25">
      <c r="D130" s="166"/>
      <c r="E130" s="166"/>
      <c r="F130" s="166"/>
      <c r="G130" s="166"/>
      <c r="H130" s="166"/>
      <c r="I130" s="166"/>
    </row>
    <row r="131" spans="4:9" ht="11.25">
      <c r="D131" s="166"/>
      <c r="E131" s="166"/>
      <c r="F131" s="166"/>
      <c r="G131" s="166"/>
      <c r="H131" s="166"/>
      <c r="I131" s="166"/>
    </row>
    <row r="132" spans="4:9" ht="11.25">
      <c r="D132" s="166"/>
      <c r="E132" s="166"/>
      <c r="F132" s="166"/>
      <c r="G132" s="166"/>
      <c r="H132" s="166"/>
      <c r="I132" s="166"/>
    </row>
    <row r="133" spans="4:9" ht="11.25">
      <c r="D133" s="166"/>
      <c r="E133" s="166"/>
      <c r="F133" s="166"/>
      <c r="G133" s="166"/>
      <c r="H133" s="166"/>
      <c r="I133" s="166"/>
    </row>
    <row r="134" spans="4:9" ht="11.25">
      <c r="D134" s="166"/>
      <c r="E134" s="166"/>
      <c r="F134" s="166"/>
      <c r="G134" s="166"/>
      <c r="H134" s="166"/>
      <c r="I134" s="166"/>
    </row>
    <row r="135" spans="4:9" ht="11.25">
      <c r="D135" s="166"/>
      <c r="E135" s="166"/>
      <c r="F135" s="166"/>
      <c r="G135" s="166"/>
      <c r="H135" s="166"/>
      <c r="I135" s="166"/>
    </row>
    <row r="136" spans="4:9" ht="11.25">
      <c r="D136" s="166"/>
      <c r="E136" s="166"/>
      <c r="F136" s="166"/>
      <c r="G136" s="166"/>
      <c r="H136" s="166"/>
      <c r="I136" s="166"/>
    </row>
    <row r="137" spans="4:9" ht="11.25">
      <c r="D137" s="166"/>
      <c r="E137" s="166"/>
      <c r="F137" s="166"/>
      <c r="G137" s="166"/>
      <c r="H137" s="166"/>
      <c r="I137" s="166"/>
    </row>
    <row r="138" spans="4:9" ht="11.25">
      <c r="D138" s="166"/>
      <c r="E138" s="166"/>
      <c r="F138" s="166"/>
      <c r="G138" s="166"/>
      <c r="H138" s="166"/>
      <c r="I138" s="166"/>
    </row>
    <row r="139" spans="4:9" ht="11.25">
      <c r="D139" s="166"/>
      <c r="E139" s="166"/>
      <c r="F139" s="166"/>
      <c r="G139" s="166"/>
      <c r="H139" s="166"/>
      <c r="I139" s="166"/>
    </row>
    <row r="140" spans="4:9" ht="11.25">
      <c r="D140" s="166"/>
      <c r="E140" s="166"/>
      <c r="F140" s="166"/>
      <c r="G140" s="166"/>
      <c r="H140" s="166"/>
      <c r="I140" s="166"/>
    </row>
    <row r="141" spans="4:9" ht="11.25">
      <c r="D141" s="166"/>
      <c r="E141" s="166"/>
      <c r="F141" s="166"/>
      <c r="G141" s="166"/>
      <c r="H141" s="166"/>
      <c r="I141" s="166"/>
    </row>
    <row r="142" spans="4:9" ht="11.25">
      <c r="D142" s="166"/>
      <c r="E142" s="166"/>
      <c r="F142" s="166"/>
      <c r="G142" s="166"/>
      <c r="H142" s="166"/>
      <c r="I142" s="166"/>
    </row>
    <row r="143" spans="4:9" ht="11.25">
      <c r="D143" s="166"/>
      <c r="E143" s="166"/>
      <c r="F143" s="166"/>
      <c r="G143" s="166"/>
      <c r="H143" s="166"/>
      <c r="I143" s="166"/>
    </row>
    <row r="144" spans="4:9" ht="11.25">
      <c r="D144" s="166"/>
      <c r="E144" s="166"/>
      <c r="F144" s="166"/>
      <c r="G144" s="166"/>
      <c r="H144" s="166"/>
      <c r="I144" s="166"/>
    </row>
    <row r="145" spans="4:9" ht="11.25">
      <c r="D145" s="166"/>
      <c r="E145" s="166"/>
      <c r="F145" s="166"/>
      <c r="G145" s="166"/>
      <c r="H145" s="166"/>
      <c r="I145" s="166"/>
    </row>
    <row r="146" spans="4:9" ht="11.25">
      <c r="D146" s="166"/>
      <c r="E146" s="166"/>
      <c r="F146" s="166"/>
      <c r="G146" s="166"/>
      <c r="H146" s="166"/>
      <c r="I146" s="166"/>
    </row>
    <row r="147" spans="4:9" ht="11.25">
      <c r="D147" s="166"/>
      <c r="E147" s="166"/>
      <c r="F147" s="166"/>
      <c r="G147" s="166"/>
      <c r="H147" s="166"/>
      <c r="I147" s="166"/>
    </row>
    <row r="148" spans="4:9" ht="11.25">
      <c r="D148" s="166"/>
      <c r="E148" s="166"/>
      <c r="F148" s="166"/>
      <c r="G148" s="166"/>
      <c r="H148" s="166"/>
      <c r="I148" s="166"/>
    </row>
    <row r="149" spans="4:9" ht="11.25">
      <c r="D149" s="166"/>
      <c r="E149" s="166"/>
      <c r="F149" s="166"/>
      <c r="G149" s="166"/>
      <c r="H149" s="166"/>
      <c r="I149" s="166"/>
    </row>
    <row r="150" spans="4:9" ht="11.25">
      <c r="D150" s="166"/>
      <c r="E150" s="166"/>
      <c r="F150" s="166"/>
      <c r="G150" s="166"/>
      <c r="H150" s="166"/>
      <c r="I150" s="166"/>
    </row>
    <row r="151" spans="4:9" ht="11.25">
      <c r="D151" s="166"/>
      <c r="E151" s="166"/>
      <c r="F151" s="166"/>
      <c r="G151" s="166"/>
      <c r="H151" s="166"/>
      <c r="I151" s="166"/>
    </row>
    <row r="152" spans="4:9" ht="11.25">
      <c r="D152" s="166"/>
      <c r="E152" s="166"/>
      <c r="F152" s="166"/>
      <c r="G152" s="166"/>
      <c r="H152" s="166"/>
      <c r="I152" s="166"/>
    </row>
    <row r="153" spans="4:9" ht="11.25">
      <c r="D153" s="166"/>
      <c r="E153" s="166"/>
      <c r="F153" s="166"/>
      <c r="G153" s="166"/>
      <c r="H153" s="166"/>
      <c r="I153" s="166"/>
    </row>
    <row r="154" spans="4:9" ht="11.25">
      <c r="D154" s="166"/>
      <c r="E154" s="166"/>
      <c r="F154" s="166"/>
      <c r="G154" s="166"/>
      <c r="H154" s="166"/>
      <c r="I154" s="166"/>
    </row>
    <row r="155" spans="4:9" ht="11.25">
      <c r="D155" s="166"/>
      <c r="E155" s="166"/>
      <c r="F155" s="166"/>
      <c r="G155" s="166"/>
      <c r="H155" s="166"/>
      <c r="I155" s="166"/>
    </row>
    <row r="156" spans="4:9" ht="11.25">
      <c r="D156" s="166"/>
      <c r="E156" s="166"/>
      <c r="F156" s="166"/>
      <c r="G156" s="166"/>
      <c r="H156" s="166"/>
      <c r="I156" s="166"/>
    </row>
    <row r="157" spans="4:9" ht="11.25">
      <c r="D157" s="166"/>
      <c r="E157" s="166"/>
      <c r="F157" s="166"/>
      <c r="G157" s="166"/>
      <c r="H157" s="166"/>
      <c r="I157" s="166"/>
    </row>
    <row r="158" spans="4:9" ht="11.25">
      <c r="D158" s="166"/>
      <c r="E158" s="166"/>
      <c r="F158" s="166"/>
      <c r="G158" s="166"/>
      <c r="H158" s="166"/>
      <c r="I158" s="166"/>
    </row>
    <row r="159" spans="4:9" ht="11.25">
      <c r="D159" s="166"/>
      <c r="E159" s="166"/>
      <c r="F159" s="166"/>
      <c r="G159" s="166"/>
      <c r="H159" s="166"/>
      <c r="I159" s="166"/>
    </row>
    <row r="160" spans="4:9" ht="11.25">
      <c r="D160" s="166"/>
      <c r="E160" s="166"/>
      <c r="F160" s="166"/>
      <c r="G160" s="166"/>
      <c r="H160" s="166"/>
      <c r="I160" s="166"/>
    </row>
    <row r="161" spans="4:9" ht="11.25">
      <c r="D161" s="166"/>
      <c r="E161" s="166"/>
      <c r="F161" s="166"/>
      <c r="G161" s="166"/>
      <c r="H161" s="166"/>
      <c r="I161" s="166"/>
    </row>
    <row r="162" spans="4:9" ht="11.25">
      <c r="D162" s="166"/>
      <c r="E162" s="166"/>
      <c r="F162" s="166"/>
      <c r="G162" s="166"/>
      <c r="H162" s="166"/>
      <c r="I162" s="166"/>
    </row>
    <row r="163" spans="4:9" ht="11.25">
      <c r="D163" s="166"/>
      <c r="E163" s="166"/>
      <c r="F163" s="166"/>
      <c r="G163" s="166"/>
      <c r="H163" s="166"/>
      <c r="I163" s="166"/>
    </row>
    <row r="164" spans="4:9" ht="11.25">
      <c r="D164" s="166"/>
      <c r="E164" s="166"/>
      <c r="F164" s="166"/>
      <c r="G164" s="166"/>
      <c r="H164" s="166"/>
      <c r="I164" s="166"/>
    </row>
    <row r="165" spans="4:9" ht="11.25">
      <c r="D165" s="166"/>
      <c r="E165" s="166"/>
      <c r="F165" s="166"/>
      <c r="G165" s="166"/>
      <c r="H165" s="166"/>
      <c r="I165" s="166"/>
    </row>
    <row r="166" spans="4:9" ht="11.25">
      <c r="D166" s="166"/>
      <c r="E166" s="166"/>
      <c r="F166" s="166"/>
      <c r="G166" s="166"/>
      <c r="H166" s="166"/>
      <c r="I166" s="166"/>
    </row>
    <row r="167" spans="4:9" ht="11.25">
      <c r="D167" s="166"/>
      <c r="E167" s="166"/>
      <c r="F167" s="166"/>
      <c r="G167" s="166"/>
      <c r="H167" s="166"/>
      <c r="I167" s="166"/>
    </row>
    <row r="168" spans="4:9" ht="11.25">
      <c r="D168" s="166"/>
      <c r="E168" s="166"/>
      <c r="F168" s="166"/>
      <c r="G168" s="166"/>
      <c r="H168" s="166"/>
      <c r="I168" s="166"/>
    </row>
    <row r="169" spans="4:9" ht="11.25">
      <c r="D169" s="166"/>
      <c r="E169" s="166"/>
      <c r="F169" s="166"/>
      <c r="G169" s="166"/>
      <c r="H169" s="166"/>
      <c r="I169" s="166"/>
    </row>
    <row r="170" spans="4:9" ht="11.25">
      <c r="D170" s="166"/>
      <c r="E170" s="166"/>
      <c r="F170" s="166"/>
      <c r="G170" s="166"/>
      <c r="H170" s="166"/>
      <c r="I170" s="166"/>
    </row>
    <row r="171" spans="4:9" ht="11.25">
      <c r="D171" s="166"/>
      <c r="E171" s="166"/>
      <c r="F171" s="166"/>
      <c r="G171" s="166"/>
      <c r="H171" s="166"/>
      <c r="I171" s="166"/>
    </row>
    <row r="172" spans="4:9" ht="11.25">
      <c r="D172" s="166"/>
      <c r="E172" s="166"/>
      <c r="F172" s="166"/>
      <c r="G172" s="166"/>
      <c r="H172" s="166"/>
      <c r="I172" s="166"/>
    </row>
    <row r="173" spans="4:9" ht="11.25">
      <c r="D173" s="166"/>
      <c r="E173" s="166"/>
      <c r="F173" s="166"/>
      <c r="G173" s="166"/>
      <c r="H173" s="166"/>
      <c r="I173" s="166"/>
    </row>
    <row r="174" spans="4:9" ht="11.25">
      <c r="D174" s="166"/>
      <c r="E174" s="166"/>
      <c r="F174" s="166"/>
      <c r="G174" s="166"/>
      <c r="H174" s="166"/>
      <c r="I174" s="166"/>
    </row>
    <row r="175" spans="4:9" ht="11.25">
      <c r="D175" s="166"/>
      <c r="E175" s="166"/>
      <c r="F175" s="166"/>
      <c r="G175" s="166"/>
      <c r="H175" s="166"/>
      <c r="I175" s="166"/>
    </row>
    <row r="176" spans="4:9" ht="11.25">
      <c r="D176" s="166"/>
      <c r="E176" s="166"/>
      <c r="F176" s="166"/>
      <c r="G176" s="166"/>
      <c r="H176" s="166"/>
      <c r="I176" s="166"/>
    </row>
    <row r="177" spans="4:9" ht="11.25">
      <c r="D177" s="166"/>
      <c r="E177" s="166"/>
      <c r="F177" s="166"/>
      <c r="G177" s="166"/>
      <c r="H177" s="166"/>
      <c r="I177" s="166"/>
    </row>
    <row r="178" spans="4:9" ht="11.25">
      <c r="D178" s="166"/>
      <c r="E178" s="166"/>
      <c r="F178" s="166"/>
      <c r="G178" s="166"/>
      <c r="H178" s="166"/>
      <c r="I178" s="166"/>
    </row>
    <row r="179" spans="4:9" ht="11.25">
      <c r="D179" s="166"/>
      <c r="E179" s="166"/>
      <c r="F179" s="166"/>
      <c r="G179" s="166"/>
      <c r="H179" s="166"/>
      <c r="I179" s="166"/>
    </row>
    <row r="180" spans="4:9" ht="11.25">
      <c r="D180" s="166"/>
      <c r="E180" s="166"/>
      <c r="F180" s="166"/>
      <c r="G180" s="166"/>
      <c r="H180" s="166"/>
      <c r="I180" s="166"/>
    </row>
    <row r="181" spans="4:9" ht="11.25">
      <c r="D181" s="166"/>
      <c r="E181" s="166"/>
      <c r="F181" s="166"/>
      <c r="G181" s="166"/>
      <c r="H181" s="166"/>
      <c r="I181" s="166"/>
    </row>
    <row r="182" spans="4:9" ht="11.25">
      <c r="D182" s="166"/>
      <c r="E182" s="166"/>
      <c r="F182" s="166"/>
      <c r="G182" s="166"/>
      <c r="H182" s="166"/>
      <c r="I182" s="166"/>
    </row>
    <row r="183" spans="4:9" ht="11.25">
      <c r="D183" s="166"/>
      <c r="E183" s="166"/>
      <c r="F183" s="166"/>
      <c r="G183" s="166"/>
      <c r="H183" s="166"/>
      <c r="I183" s="166"/>
    </row>
    <row r="184" spans="4:9" ht="11.25">
      <c r="D184" s="166"/>
      <c r="E184" s="166"/>
      <c r="F184" s="166"/>
      <c r="G184" s="166"/>
      <c r="H184" s="166"/>
      <c r="I184" s="166"/>
    </row>
    <row r="185" spans="4:9" ht="11.25">
      <c r="D185" s="166"/>
      <c r="E185" s="166"/>
      <c r="F185" s="166"/>
      <c r="G185" s="166"/>
      <c r="H185" s="166"/>
      <c r="I185" s="166"/>
    </row>
    <row r="186" spans="4:9" ht="11.25">
      <c r="D186" s="166"/>
      <c r="E186" s="166"/>
      <c r="F186" s="166"/>
      <c r="G186" s="166"/>
      <c r="H186" s="166"/>
      <c r="I186" s="166"/>
    </row>
    <row r="187" spans="4:9" ht="11.25">
      <c r="D187" s="166"/>
      <c r="E187" s="166"/>
      <c r="F187" s="166"/>
      <c r="G187" s="166"/>
      <c r="H187" s="166"/>
      <c r="I187" s="166"/>
    </row>
    <row r="188" spans="4:9" ht="11.25">
      <c r="D188" s="166"/>
      <c r="E188" s="166"/>
      <c r="F188" s="166"/>
      <c r="G188" s="166"/>
      <c r="H188" s="166"/>
      <c r="I188" s="166"/>
    </row>
    <row r="189" spans="4:9" ht="11.25">
      <c r="D189" s="166"/>
      <c r="E189" s="166"/>
      <c r="F189" s="166"/>
      <c r="G189" s="166"/>
      <c r="H189" s="166"/>
      <c r="I189" s="166"/>
    </row>
    <row r="190" spans="4:9" ht="11.25">
      <c r="D190" s="166"/>
      <c r="E190" s="166"/>
      <c r="F190" s="166"/>
      <c r="G190" s="166"/>
      <c r="H190" s="166"/>
      <c r="I190" s="166"/>
    </row>
    <row r="191" spans="4:9" ht="11.25">
      <c r="D191" s="166"/>
      <c r="E191" s="166"/>
      <c r="F191" s="166"/>
      <c r="G191" s="166"/>
      <c r="H191" s="166"/>
      <c r="I191" s="166"/>
    </row>
    <row r="192" spans="4:9" ht="11.25">
      <c r="D192" s="166"/>
      <c r="E192" s="166"/>
      <c r="F192" s="166"/>
      <c r="G192" s="166"/>
      <c r="H192" s="166"/>
      <c r="I192" s="166"/>
    </row>
    <row r="193" spans="4:9" ht="11.25">
      <c r="D193" s="166"/>
      <c r="E193" s="166"/>
      <c r="F193" s="166"/>
      <c r="G193" s="166"/>
      <c r="H193" s="166"/>
      <c r="I193" s="166"/>
    </row>
    <row r="194" spans="4:9" ht="11.25">
      <c r="D194" s="166"/>
      <c r="E194" s="166"/>
      <c r="F194" s="166"/>
      <c r="G194" s="166"/>
      <c r="H194" s="166"/>
      <c r="I194" s="166"/>
    </row>
    <row r="195" spans="4:9" ht="11.25">
      <c r="D195" s="166"/>
      <c r="E195" s="166"/>
      <c r="F195" s="166"/>
      <c r="G195" s="166"/>
      <c r="H195" s="166"/>
      <c r="I195" s="166"/>
    </row>
    <row r="196" spans="4:9" ht="11.25">
      <c r="D196" s="166"/>
      <c r="E196" s="166"/>
      <c r="F196" s="166"/>
      <c r="G196" s="166"/>
      <c r="H196" s="166"/>
      <c r="I196" s="166"/>
    </row>
    <row r="197" spans="4:9" ht="11.25">
      <c r="D197" s="166"/>
      <c r="E197" s="166"/>
      <c r="F197" s="166"/>
      <c r="G197" s="166"/>
      <c r="H197" s="166"/>
      <c r="I197" s="166"/>
    </row>
    <row r="198" spans="4:9" ht="11.25">
      <c r="D198" s="166"/>
      <c r="E198" s="166"/>
      <c r="F198" s="166"/>
      <c r="G198" s="166"/>
      <c r="H198" s="166"/>
      <c r="I198" s="166"/>
    </row>
    <row r="199" spans="4:9" ht="11.25">
      <c r="D199" s="166"/>
      <c r="E199" s="166"/>
      <c r="F199" s="166"/>
      <c r="G199" s="166"/>
      <c r="H199" s="166"/>
      <c r="I199" s="166"/>
    </row>
    <row r="200" spans="4:9" ht="11.25">
      <c r="D200" s="166"/>
      <c r="E200" s="166"/>
      <c r="F200" s="166"/>
      <c r="G200" s="166"/>
      <c r="H200" s="166"/>
      <c r="I200" s="166"/>
    </row>
    <row r="201" spans="4:9" ht="11.25">
      <c r="D201" s="166"/>
      <c r="E201" s="166"/>
      <c r="F201" s="166"/>
      <c r="G201" s="166"/>
      <c r="H201" s="166"/>
      <c r="I201" s="166"/>
    </row>
    <row r="202" spans="4:9" ht="11.25">
      <c r="D202" s="166"/>
      <c r="E202" s="166"/>
      <c r="F202" s="166"/>
      <c r="G202" s="166"/>
      <c r="H202" s="166"/>
      <c r="I202" s="166"/>
    </row>
    <row r="203" spans="4:9" ht="11.25">
      <c r="D203" s="166"/>
      <c r="E203" s="166"/>
      <c r="F203" s="166"/>
      <c r="G203" s="166"/>
      <c r="H203" s="166"/>
      <c r="I203" s="166"/>
    </row>
    <row r="204" spans="4:9" ht="11.25">
      <c r="D204" s="166"/>
      <c r="E204" s="166"/>
      <c r="F204" s="166"/>
      <c r="G204" s="166"/>
      <c r="H204" s="166"/>
      <c r="I204" s="166"/>
    </row>
    <row r="205" spans="4:9" ht="11.25">
      <c r="D205" s="166"/>
      <c r="E205" s="166"/>
      <c r="F205" s="166"/>
      <c r="G205" s="166"/>
      <c r="H205" s="166"/>
      <c r="I205" s="166"/>
    </row>
    <row r="206" spans="4:9" ht="11.25">
      <c r="D206" s="166"/>
      <c r="E206" s="166"/>
      <c r="F206" s="166"/>
      <c r="G206" s="166"/>
      <c r="H206" s="166"/>
      <c r="I206" s="166"/>
    </row>
    <row r="207" spans="4:9" ht="11.25">
      <c r="D207" s="166"/>
      <c r="E207" s="166"/>
      <c r="F207" s="166"/>
      <c r="G207" s="166"/>
      <c r="H207" s="166"/>
      <c r="I207" s="166"/>
    </row>
    <row r="208" spans="4:9" ht="11.25">
      <c r="D208" s="166"/>
      <c r="E208" s="166"/>
      <c r="F208" s="166"/>
      <c r="G208" s="166"/>
      <c r="H208" s="166"/>
      <c r="I208" s="166"/>
    </row>
    <row r="209" spans="4:9" ht="11.25">
      <c r="D209" s="166"/>
      <c r="E209" s="166"/>
      <c r="F209" s="166"/>
      <c r="G209" s="166"/>
      <c r="H209" s="166"/>
      <c r="I209" s="166"/>
    </row>
    <row r="210" spans="4:9" ht="11.25">
      <c r="D210" s="166"/>
      <c r="E210" s="166"/>
      <c r="F210" s="166"/>
      <c r="G210" s="166"/>
      <c r="H210" s="166"/>
      <c r="I210" s="166"/>
    </row>
    <row r="211" spans="4:9" ht="11.25">
      <c r="D211" s="166"/>
      <c r="E211" s="166"/>
      <c r="F211" s="166"/>
      <c r="G211" s="166"/>
      <c r="H211" s="166"/>
      <c r="I211" s="166"/>
    </row>
    <row r="212" spans="4:9" ht="11.25">
      <c r="D212" s="166"/>
      <c r="E212" s="166"/>
      <c r="F212" s="166"/>
      <c r="G212" s="166"/>
      <c r="H212" s="166"/>
      <c r="I212" s="166"/>
    </row>
    <row r="213" spans="4:9" ht="11.25">
      <c r="D213" s="166"/>
      <c r="E213" s="166"/>
      <c r="F213" s="166"/>
      <c r="G213" s="166"/>
      <c r="H213" s="166"/>
      <c r="I213" s="166"/>
    </row>
    <row r="214" spans="4:9" ht="11.25">
      <c r="D214" s="166"/>
      <c r="E214" s="166"/>
      <c r="F214" s="166"/>
      <c r="G214" s="166"/>
      <c r="H214" s="166"/>
      <c r="I214" s="166"/>
    </row>
    <row r="215" spans="4:9" ht="11.25">
      <c r="D215" s="166"/>
      <c r="E215" s="166"/>
      <c r="F215" s="166"/>
      <c r="G215" s="166"/>
      <c r="H215" s="166"/>
      <c r="I215" s="166"/>
    </row>
    <row r="216" spans="4:9" ht="11.25">
      <c r="D216" s="166"/>
      <c r="E216" s="166"/>
      <c r="F216" s="166"/>
      <c r="G216" s="166"/>
      <c r="H216" s="166"/>
      <c r="I216" s="166"/>
    </row>
    <row r="217" spans="4:9" ht="11.25">
      <c r="D217" s="166"/>
      <c r="E217" s="166"/>
      <c r="F217" s="166"/>
      <c r="G217" s="166"/>
      <c r="H217" s="166"/>
      <c r="I217" s="166"/>
    </row>
    <row r="218" spans="4:9" ht="11.25">
      <c r="D218" s="166"/>
      <c r="E218" s="166"/>
      <c r="F218" s="166"/>
      <c r="G218" s="166"/>
      <c r="H218" s="166"/>
      <c r="I218" s="166"/>
    </row>
    <row r="219" spans="4:9" ht="11.25">
      <c r="D219" s="166"/>
      <c r="E219" s="166"/>
      <c r="F219" s="166"/>
      <c r="G219" s="166"/>
      <c r="H219" s="166"/>
      <c r="I219" s="166"/>
    </row>
    <row r="220" spans="4:9" ht="11.25">
      <c r="D220" s="166"/>
      <c r="E220" s="166"/>
      <c r="F220" s="166"/>
      <c r="G220" s="166"/>
      <c r="H220" s="166"/>
      <c r="I220" s="166"/>
    </row>
    <row r="221" spans="4:9" ht="11.25">
      <c r="D221" s="166"/>
      <c r="E221" s="166"/>
      <c r="F221" s="166"/>
      <c r="G221" s="166"/>
      <c r="H221" s="166"/>
      <c r="I221" s="166"/>
    </row>
    <row r="222" spans="4:9" ht="11.25">
      <c r="D222" s="166"/>
      <c r="E222" s="166"/>
      <c r="F222" s="166"/>
      <c r="G222" s="166"/>
      <c r="H222" s="166"/>
      <c r="I222" s="166"/>
    </row>
    <row r="223" spans="4:9" ht="11.25">
      <c r="D223" s="166"/>
      <c r="E223" s="166"/>
      <c r="F223" s="166"/>
      <c r="G223" s="166"/>
      <c r="H223" s="166"/>
      <c r="I223" s="166"/>
    </row>
    <row r="224" spans="4:9" ht="11.25">
      <c r="D224" s="166"/>
      <c r="E224" s="166"/>
      <c r="F224" s="166"/>
      <c r="G224" s="166"/>
      <c r="H224" s="166"/>
      <c r="I224" s="166"/>
    </row>
    <row r="225" spans="4:9" ht="11.25">
      <c r="D225" s="166"/>
      <c r="E225" s="166"/>
      <c r="F225" s="166"/>
      <c r="G225" s="166"/>
      <c r="H225" s="166"/>
      <c r="I225" s="166"/>
    </row>
    <row r="226" spans="4:9" ht="11.25">
      <c r="D226" s="166"/>
      <c r="E226" s="166"/>
      <c r="F226" s="166"/>
      <c r="G226" s="166"/>
      <c r="H226" s="166"/>
      <c r="I226" s="166"/>
    </row>
    <row r="227" spans="4:9" ht="11.25">
      <c r="D227" s="166"/>
      <c r="E227" s="166"/>
      <c r="F227" s="166"/>
      <c r="G227" s="166"/>
      <c r="H227" s="166"/>
      <c r="I227" s="166"/>
    </row>
    <row r="228" spans="4:9" ht="11.25">
      <c r="D228" s="166"/>
      <c r="E228" s="166"/>
      <c r="F228" s="166"/>
      <c r="G228" s="166"/>
      <c r="H228" s="166"/>
      <c r="I228" s="166"/>
    </row>
    <row r="229" spans="4:9" ht="11.25">
      <c r="D229" s="166"/>
      <c r="E229" s="166"/>
      <c r="F229" s="166"/>
      <c r="G229" s="166"/>
      <c r="H229" s="166"/>
      <c r="I229" s="166"/>
    </row>
    <row r="230" spans="4:9" ht="11.25">
      <c r="D230" s="166"/>
      <c r="E230" s="166"/>
      <c r="F230" s="166"/>
      <c r="G230" s="166"/>
      <c r="H230" s="166"/>
      <c r="I230" s="166"/>
    </row>
    <row r="231" spans="4:9" ht="11.25">
      <c r="D231" s="166"/>
      <c r="E231" s="166"/>
      <c r="F231" s="166"/>
      <c r="G231" s="166"/>
      <c r="H231" s="166"/>
      <c r="I231" s="166"/>
    </row>
    <row r="232" spans="4:9" ht="11.25">
      <c r="D232" s="166"/>
      <c r="E232" s="166"/>
      <c r="F232" s="166"/>
      <c r="G232" s="166"/>
      <c r="H232" s="166"/>
      <c r="I232" s="166"/>
    </row>
    <row r="233" spans="4:9" ht="11.25">
      <c r="D233" s="166"/>
      <c r="E233" s="166"/>
      <c r="F233" s="166"/>
      <c r="G233" s="166"/>
      <c r="H233" s="166"/>
      <c r="I233" s="166"/>
    </row>
    <row r="234" spans="4:9" ht="11.25">
      <c r="D234" s="166"/>
      <c r="E234" s="166"/>
      <c r="F234" s="166"/>
      <c r="G234" s="166"/>
      <c r="H234" s="166"/>
      <c r="I234" s="166"/>
    </row>
    <row r="235" spans="4:9" ht="11.25">
      <c r="D235" s="166"/>
      <c r="E235" s="166"/>
      <c r="F235" s="166"/>
      <c r="G235" s="166"/>
      <c r="H235" s="166"/>
      <c r="I235" s="166"/>
    </row>
    <row r="236" spans="4:9" ht="11.25">
      <c r="D236" s="166"/>
      <c r="E236" s="166"/>
      <c r="F236" s="166"/>
      <c r="G236" s="166"/>
      <c r="H236" s="166"/>
      <c r="I236" s="166"/>
    </row>
    <row r="237" spans="4:9" ht="11.25">
      <c r="D237" s="166"/>
      <c r="E237" s="166"/>
      <c r="F237" s="166"/>
      <c r="G237" s="166"/>
      <c r="H237" s="166"/>
      <c r="I237" s="166"/>
    </row>
    <row r="238" spans="4:9" ht="11.25">
      <c r="D238" s="166"/>
      <c r="E238" s="166"/>
      <c r="F238" s="166"/>
      <c r="G238" s="166"/>
      <c r="H238" s="166"/>
      <c r="I238" s="166"/>
    </row>
    <row r="239" spans="4:9" ht="11.25">
      <c r="D239" s="166"/>
      <c r="E239" s="166"/>
      <c r="F239" s="166"/>
      <c r="G239" s="166"/>
      <c r="H239" s="166"/>
      <c r="I239" s="166"/>
    </row>
    <row r="240" spans="4:9" ht="11.25">
      <c r="D240" s="166"/>
      <c r="E240" s="166"/>
      <c r="F240" s="166"/>
      <c r="G240" s="166"/>
      <c r="H240" s="166"/>
      <c r="I240" s="166"/>
    </row>
    <row r="241" spans="4:9" ht="11.25">
      <c r="D241" s="166"/>
      <c r="E241" s="166"/>
      <c r="F241" s="166"/>
      <c r="G241" s="166"/>
      <c r="H241" s="166"/>
      <c r="I241" s="166"/>
    </row>
    <row r="242" spans="4:9" ht="11.25">
      <c r="D242" s="166"/>
      <c r="E242" s="166"/>
      <c r="F242" s="166"/>
      <c r="G242" s="166"/>
      <c r="H242" s="166"/>
      <c r="I242" s="166"/>
    </row>
    <row r="243" spans="4:9" ht="11.25">
      <c r="D243" s="166"/>
      <c r="E243" s="166"/>
      <c r="F243" s="166"/>
      <c r="G243" s="166"/>
      <c r="H243" s="166"/>
      <c r="I243" s="166"/>
    </row>
    <row r="244" spans="4:9" ht="11.25">
      <c r="D244" s="166"/>
      <c r="E244" s="166"/>
      <c r="F244" s="166"/>
      <c r="G244" s="166"/>
      <c r="H244" s="166"/>
      <c r="I244" s="166"/>
    </row>
    <row r="245" spans="4:9" ht="11.25">
      <c r="D245" s="166"/>
      <c r="E245" s="166"/>
      <c r="F245" s="166"/>
      <c r="G245" s="166"/>
      <c r="H245" s="166"/>
      <c r="I245" s="166"/>
    </row>
    <row r="246" spans="4:9" ht="11.25">
      <c r="D246" s="166"/>
      <c r="E246" s="166"/>
      <c r="F246" s="166"/>
      <c r="G246" s="166"/>
      <c r="H246" s="166"/>
      <c r="I246" s="166"/>
    </row>
    <row r="247" spans="4:9" ht="11.25">
      <c r="D247" s="166"/>
      <c r="E247" s="166"/>
      <c r="F247" s="166"/>
      <c r="G247" s="166"/>
      <c r="H247" s="166"/>
      <c r="I247" s="166"/>
    </row>
    <row r="248" spans="4:9" ht="11.25">
      <c r="D248" s="166"/>
      <c r="E248" s="166"/>
      <c r="F248" s="166"/>
      <c r="G248" s="166"/>
      <c r="H248" s="166"/>
      <c r="I248" s="166"/>
    </row>
    <row r="249" spans="4:9" ht="11.25">
      <c r="D249" s="166"/>
      <c r="E249" s="166"/>
      <c r="F249" s="166"/>
      <c r="G249" s="166"/>
      <c r="H249" s="166"/>
      <c r="I249" s="166"/>
    </row>
    <row r="250" spans="4:9" ht="11.25">
      <c r="D250" s="166"/>
      <c r="E250" s="166"/>
      <c r="F250" s="166"/>
      <c r="G250" s="166"/>
      <c r="H250" s="166"/>
      <c r="I250" s="166"/>
    </row>
    <row r="251" spans="4:9" ht="11.25">
      <c r="D251" s="166"/>
      <c r="E251" s="166"/>
      <c r="F251" s="166"/>
      <c r="G251" s="166"/>
      <c r="H251" s="166"/>
      <c r="I251" s="166"/>
    </row>
    <row r="252" spans="4:9" ht="11.25">
      <c r="D252" s="166"/>
      <c r="E252" s="166"/>
      <c r="F252" s="166"/>
      <c r="G252" s="166"/>
      <c r="H252" s="166"/>
      <c r="I252" s="166"/>
    </row>
    <row r="253" spans="4:9" ht="11.25">
      <c r="D253" s="166"/>
      <c r="E253" s="166"/>
      <c r="F253" s="166"/>
      <c r="G253" s="166"/>
      <c r="H253" s="166"/>
      <c r="I253" s="166"/>
    </row>
    <row r="254" spans="4:9" ht="11.25">
      <c r="D254" s="166"/>
      <c r="E254" s="166"/>
      <c r="F254" s="166"/>
      <c r="G254" s="166"/>
      <c r="H254" s="166"/>
      <c r="I254" s="166"/>
    </row>
    <row r="255" spans="4:9" ht="11.25">
      <c r="D255" s="166"/>
      <c r="E255" s="166"/>
      <c r="F255" s="166"/>
      <c r="G255" s="166"/>
      <c r="H255" s="166"/>
      <c r="I255" s="166"/>
    </row>
    <row r="256" spans="4:9" ht="11.25">
      <c r="D256" s="166"/>
      <c r="E256" s="166"/>
      <c r="F256" s="166"/>
      <c r="G256" s="166"/>
      <c r="H256" s="166"/>
      <c r="I256" s="166"/>
    </row>
    <row r="257" spans="4:9" ht="11.25">
      <c r="D257" s="166"/>
      <c r="E257" s="166"/>
      <c r="F257" s="166"/>
      <c r="G257" s="166"/>
      <c r="H257" s="166"/>
      <c r="I257" s="166"/>
    </row>
    <row r="258" spans="4:9" ht="11.25">
      <c r="D258" s="166"/>
      <c r="E258" s="166"/>
      <c r="F258" s="166"/>
      <c r="G258" s="166"/>
      <c r="H258" s="166"/>
      <c r="I258" s="166"/>
    </row>
    <row r="259" spans="4:9" ht="11.25">
      <c r="D259" s="166"/>
      <c r="E259" s="166"/>
      <c r="F259" s="166"/>
      <c r="G259" s="166"/>
      <c r="H259" s="166"/>
      <c r="I259" s="166"/>
    </row>
    <row r="260" spans="4:9" ht="11.25">
      <c r="D260" s="166"/>
      <c r="E260" s="166"/>
      <c r="F260" s="166"/>
      <c r="G260" s="166"/>
      <c r="H260" s="166"/>
      <c r="I260" s="166"/>
    </row>
    <row r="261" spans="4:9" ht="11.25">
      <c r="D261" s="166"/>
      <c r="E261" s="166"/>
      <c r="F261" s="166"/>
      <c r="G261" s="166"/>
      <c r="H261" s="166"/>
      <c r="I261" s="166"/>
    </row>
    <row r="262" spans="4:9" ht="11.25">
      <c r="D262" s="166"/>
      <c r="E262" s="166"/>
      <c r="F262" s="166"/>
      <c r="G262" s="166"/>
      <c r="H262" s="166"/>
      <c r="I262" s="166"/>
    </row>
    <row r="263" spans="4:9" ht="11.25">
      <c r="D263" s="166"/>
      <c r="E263" s="166"/>
      <c r="F263" s="166"/>
      <c r="G263" s="166"/>
      <c r="H263" s="166"/>
      <c r="I263" s="166"/>
    </row>
    <row r="264" spans="4:9" ht="11.25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58">
      <selection activeCell="A71" sqref="A71"/>
    </sheetView>
  </sheetViews>
  <sheetFormatPr defaultColWidth="10.625" defaultRowHeight="12.75"/>
  <cols>
    <col min="1" max="1" width="42.00390625" style="51" customWidth="1"/>
    <col min="2" max="2" width="8.125" style="75" customWidth="1"/>
    <col min="3" max="3" width="19.625" style="51" customWidth="1"/>
    <col min="4" max="4" width="20.125" style="51" customWidth="1"/>
    <col min="5" max="5" width="23.625" style="51" customWidth="1"/>
    <col min="6" max="6" width="19.625" style="51" customWidth="1"/>
    <col min="7" max="16384" width="10.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597"/>
      <c r="D2" s="197"/>
      <c r="E2" s="197"/>
      <c r="F2" s="197"/>
    </row>
    <row r="3" spans="1:6" ht="12.75" customHeight="1">
      <c r="A3" s="197" t="s">
        <v>818</v>
      </c>
      <c r="B3" s="197"/>
      <c r="C3" s="597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56" t="s">
        <v>869</v>
      </c>
      <c r="C5" s="656"/>
      <c r="D5" s="583"/>
      <c r="E5" s="351" t="s">
        <v>2</v>
      </c>
      <c r="F5" s="586">
        <v>121577091</v>
      </c>
    </row>
    <row r="6" spans="1:13" ht="15" customHeight="1">
      <c r="A6" s="54" t="s">
        <v>907</v>
      </c>
      <c r="B6" s="622"/>
      <c r="C6" s="654"/>
      <c r="D6" s="596"/>
      <c r="E6" s="352" t="s">
        <v>3</v>
      </c>
      <c r="F6" s="587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5"/>
      <c r="C7" s="657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2.5">
      <c r="A8" s="59" t="s">
        <v>819</v>
      </c>
      <c r="B8" s="60" t="s">
        <v>7</v>
      </c>
      <c r="C8" s="61" t="s">
        <v>820</v>
      </c>
      <c r="D8" s="61" t="s">
        <v>821</v>
      </c>
      <c r="E8" s="595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602"/>
      <c r="F11" s="534"/>
    </row>
    <row r="12" spans="1:6" ht="12.75">
      <c r="A12" s="66" t="s">
        <v>877</v>
      </c>
      <c r="B12" s="67"/>
      <c r="C12" s="603">
        <v>136</v>
      </c>
      <c r="D12" s="609">
        <v>66.56</v>
      </c>
      <c r="E12" s="603"/>
      <c r="F12" s="607">
        <v>136</v>
      </c>
    </row>
    <row r="13" spans="1:6" ht="12.75">
      <c r="A13" s="66" t="s">
        <v>878</v>
      </c>
      <c r="B13" s="67"/>
      <c r="C13" s="603">
        <v>186</v>
      </c>
      <c r="D13" s="609">
        <v>77.59</v>
      </c>
      <c r="E13" s="603">
        <v>186</v>
      </c>
      <c r="F13" s="607">
        <f aca="true" t="shared" si="0" ref="F13:F23">C13-E13</f>
        <v>0</v>
      </c>
    </row>
    <row r="14" spans="1:6" ht="12.75">
      <c r="A14" s="66" t="s">
        <v>879</v>
      </c>
      <c r="B14" s="67"/>
      <c r="C14" s="603">
        <v>18</v>
      </c>
      <c r="D14" s="609">
        <v>64.37</v>
      </c>
      <c r="E14" s="603"/>
      <c r="F14" s="607">
        <f t="shared" si="0"/>
        <v>18</v>
      </c>
    </row>
    <row r="15" spans="1:6" ht="12.75">
      <c r="A15" s="66" t="s">
        <v>880</v>
      </c>
      <c r="B15" s="67"/>
      <c r="C15" s="603">
        <v>168</v>
      </c>
      <c r="D15" s="609">
        <v>79.36</v>
      </c>
      <c r="E15" s="603"/>
      <c r="F15" s="607">
        <f t="shared" si="0"/>
        <v>168</v>
      </c>
    </row>
    <row r="16" spans="1:6" ht="12.75">
      <c r="A16" s="66" t="s">
        <v>881</v>
      </c>
      <c r="B16" s="67"/>
      <c r="C16" s="603">
        <v>942</v>
      </c>
      <c r="D16" s="609">
        <v>66.05</v>
      </c>
      <c r="E16" s="603">
        <v>942</v>
      </c>
      <c r="F16" s="607"/>
    </row>
    <row r="17" spans="1:6" ht="12.75">
      <c r="A17" s="66" t="s">
        <v>882</v>
      </c>
      <c r="B17" s="67"/>
      <c r="C17" s="603">
        <v>234</v>
      </c>
      <c r="D17" s="609">
        <v>69.6</v>
      </c>
      <c r="E17" s="603"/>
      <c r="F17" s="607">
        <f t="shared" si="0"/>
        <v>234</v>
      </c>
    </row>
    <row r="18" spans="1:6" ht="12.75">
      <c r="A18" s="66" t="s">
        <v>883</v>
      </c>
      <c r="B18" s="67"/>
      <c r="C18" s="603">
        <v>210</v>
      </c>
      <c r="D18" s="609">
        <v>55.95</v>
      </c>
      <c r="E18" s="603"/>
      <c r="F18" s="607">
        <f t="shared" si="0"/>
        <v>210</v>
      </c>
    </row>
    <row r="19" spans="1:6" ht="12.75">
      <c r="A19" s="66" t="s">
        <v>894</v>
      </c>
      <c r="B19" s="67"/>
      <c r="C19" s="603">
        <v>634</v>
      </c>
      <c r="D19" s="609">
        <v>53.66</v>
      </c>
      <c r="E19" s="603"/>
      <c r="F19" s="607">
        <f t="shared" si="0"/>
        <v>634</v>
      </c>
    </row>
    <row r="20" spans="1:6" ht="12.75">
      <c r="A20" s="66" t="s">
        <v>884</v>
      </c>
      <c r="B20" s="67"/>
      <c r="C20" s="603">
        <v>23</v>
      </c>
      <c r="D20" s="609">
        <v>46</v>
      </c>
      <c r="E20" s="603"/>
      <c r="F20" s="607">
        <f t="shared" si="0"/>
        <v>23</v>
      </c>
    </row>
    <row r="21" spans="1:6" ht="12.75">
      <c r="A21" s="66"/>
      <c r="B21" s="67" t="s">
        <v>873</v>
      </c>
      <c r="C21" s="603"/>
      <c r="D21" s="604"/>
      <c r="E21" s="603"/>
      <c r="F21" s="607">
        <f t="shared" si="0"/>
        <v>0</v>
      </c>
    </row>
    <row r="22" spans="1:6" ht="12" customHeight="1">
      <c r="A22" s="66"/>
      <c r="B22" s="67"/>
      <c r="C22" s="603"/>
      <c r="D22" s="605"/>
      <c r="E22" s="603"/>
      <c r="F22" s="607">
        <f t="shared" si="0"/>
        <v>0</v>
      </c>
    </row>
    <row r="23" spans="1:6" ht="12.75">
      <c r="A23" s="66"/>
      <c r="B23" s="67"/>
      <c r="C23" s="603"/>
      <c r="D23" s="605"/>
      <c r="E23" s="603"/>
      <c r="F23" s="607">
        <f t="shared" si="0"/>
        <v>0</v>
      </c>
    </row>
    <row r="24" spans="1:16" ht="11.25" customHeight="1">
      <c r="A24" s="68" t="s">
        <v>561</v>
      </c>
      <c r="B24" s="69" t="s">
        <v>826</v>
      </c>
      <c r="C24" s="602">
        <f>SUM(C12:C23)</f>
        <v>2551</v>
      </c>
      <c r="D24" s="606"/>
      <c r="E24" s="602">
        <f>SUM(E12:E23)</f>
        <v>1128</v>
      </c>
      <c r="F24" s="608">
        <f>SUM(F12:F23)</f>
        <v>1423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827</v>
      </c>
      <c r="B25" s="70"/>
      <c r="C25" s="602"/>
      <c r="D25" s="606"/>
      <c r="E25" s="602"/>
      <c r="F25" s="608"/>
    </row>
    <row r="26" spans="1:6" ht="12.75">
      <c r="A26" s="66" t="s">
        <v>540</v>
      </c>
      <c r="B26" s="70"/>
      <c r="C26" s="603"/>
      <c r="D26" s="605"/>
      <c r="E26" s="603"/>
      <c r="F26" s="607">
        <f>C26-E26</f>
        <v>0</v>
      </c>
    </row>
    <row r="27" spans="1:6" ht="12.75">
      <c r="A27" s="66" t="s">
        <v>543</v>
      </c>
      <c r="B27" s="70"/>
      <c r="C27" s="603"/>
      <c r="D27" s="605"/>
      <c r="E27" s="603"/>
      <c r="F27" s="607">
        <f aca="true" t="shared" si="1" ref="F27:F40">C27-E27</f>
        <v>0</v>
      </c>
    </row>
    <row r="28" spans="1:6" ht="12.75">
      <c r="A28" s="66" t="s">
        <v>546</v>
      </c>
      <c r="B28" s="70"/>
      <c r="C28" s="603"/>
      <c r="D28" s="605"/>
      <c r="E28" s="603"/>
      <c r="F28" s="607">
        <f t="shared" si="1"/>
        <v>0</v>
      </c>
    </row>
    <row r="29" spans="1:6" ht="12.75">
      <c r="A29" s="66" t="s">
        <v>549</v>
      </c>
      <c r="B29" s="70"/>
      <c r="C29" s="603"/>
      <c r="D29" s="605"/>
      <c r="E29" s="603"/>
      <c r="F29" s="607">
        <f t="shared" si="1"/>
        <v>0</v>
      </c>
    </row>
    <row r="30" spans="1:6" ht="12.75">
      <c r="A30" s="66">
        <v>5</v>
      </c>
      <c r="B30" s="67"/>
      <c r="C30" s="603"/>
      <c r="D30" s="605"/>
      <c r="E30" s="603"/>
      <c r="F30" s="607">
        <f t="shared" si="1"/>
        <v>0</v>
      </c>
    </row>
    <row r="31" spans="1:6" ht="12.75">
      <c r="A31" s="66">
        <v>6</v>
      </c>
      <c r="B31" s="67"/>
      <c r="C31" s="603"/>
      <c r="D31" s="605"/>
      <c r="E31" s="603"/>
      <c r="F31" s="607">
        <f t="shared" si="1"/>
        <v>0</v>
      </c>
    </row>
    <row r="32" spans="1:6" ht="12.75">
      <c r="A32" s="66">
        <v>7</v>
      </c>
      <c r="B32" s="67"/>
      <c r="C32" s="603"/>
      <c r="D32" s="605"/>
      <c r="E32" s="603"/>
      <c r="F32" s="607">
        <f t="shared" si="1"/>
        <v>0</v>
      </c>
    </row>
    <row r="33" spans="1:6" ht="12.75">
      <c r="A33" s="66">
        <v>8</v>
      </c>
      <c r="B33" s="67"/>
      <c r="C33" s="603"/>
      <c r="D33" s="604"/>
      <c r="E33" s="603"/>
      <c r="F33" s="607">
        <f t="shared" si="1"/>
        <v>0</v>
      </c>
    </row>
    <row r="34" spans="1:6" ht="12.75">
      <c r="A34" s="66">
        <v>9</v>
      </c>
      <c r="B34" s="67"/>
      <c r="C34" s="603"/>
      <c r="D34" s="605"/>
      <c r="E34" s="603"/>
      <c r="F34" s="607">
        <f t="shared" si="1"/>
        <v>0</v>
      </c>
    </row>
    <row r="35" spans="1:6" ht="12.75">
      <c r="A35" s="66">
        <v>10</v>
      </c>
      <c r="B35" s="67"/>
      <c r="C35" s="603"/>
      <c r="D35" s="605"/>
      <c r="E35" s="603"/>
      <c r="F35" s="607">
        <f t="shared" si="1"/>
        <v>0</v>
      </c>
    </row>
    <row r="36" spans="1:6" ht="12.75">
      <c r="A36" s="66">
        <v>11</v>
      </c>
      <c r="B36" s="67"/>
      <c r="C36" s="603"/>
      <c r="D36" s="605"/>
      <c r="E36" s="603"/>
      <c r="F36" s="607">
        <f t="shared" si="1"/>
        <v>0</v>
      </c>
    </row>
    <row r="37" spans="1:6" ht="12.75">
      <c r="A37" s="66">
        <v>12</v>
      </c>
      <c r="B37" s="67"/>
      <c r="C37" s="603"/>
      <c r="D37" s="605"/>
      <c r="E37" s="603"/>
      <c r="F37" s="607">
        <f t="shared" si="1"/>
        <v>0</v>
      </c>
    </row>
    <row r="38" spans="1:6" ht="12.75">
      <c r="A38" s="66">
        <v>13</v>
      </c>
      <c r="B38" s="67"/>
      <c r="C38" s="603"/>
      <c r="D38" s="605"/>
      <c r="E38" s="603"/>
      <c r="F38" s="607">
        <f t="shared" si="1"/>
        <v>0</v>
      </c>
    </row>
    <row r="39" spans="1:6" ht="12" customHeight="1">
      <c r="A39" s="66">
        <v>14</v>
      </c>
      <c r="B39" s="67"/>
      <c r="C39" s="603"/>
      <c r="D39" s="605"/>
      <c r="E39" s="603"/>
      <c r="F39" s="607">
        <f t="shared" si="1"/>
        <v>0</v>
      </c>
    </row>
    <row r="40" spans="1:6" ht="12.75">
      <c r="A40" s="66">
        <v>15</v>
      </c>
      <c r="B40" s="67"/>
      <c r="C40" s="603"/>
      <c r="D40" s="605"/>
      <c r="E40" s="603"/>
      <c r="F40" s="607">
        <f t="shared" si="1"/>
        <v>0</v>
      </c>
    </row>
    <row r="41" spans="1:16" ht="15" customHeight="1">
      <c r="A41" s="68" t="s">
        <v>578</v>
      </c>
      <c r="B41" s="69" t="s">
        <v>828</v>
      </c>
      <c r="C41" s="602">
        <f>SUM(C26:C40)</f>
        <v>0</v>
      </c>
      <c r="D41" s="606"/>
      <c r="E41" s="602">
        <f>SUM(E26:E40)</f>
        <v>0</v>
      </c>
      <c r="F41" s="608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829</v>
      </c>
      <c r="B42" s="70"/>
      <c r="C42" s="602"/>
      <c r="D42" s="606"/>
      <c r="E42" s="602"/>
      <c r="F42" s="608"/>
    </row>
    <row r="43" spans="1:6" ht="12.75">
      <c r="A43" s="66" t="s">
        <v>856</v>
      </c>
      <c r="B43" s="70"/>
      <c r="C43" s="603">
        <v>221</v>
      </c>
      <c r="D43" s="604">
        <v>48.93</v>
      </c>
      <c r="E43" s="603">
        <v>221</v>
      </c>
      <c r="F43" s="607">
        <f>C43-E43</f>
        <v>0</v>
      </c>
    </row>
    <row r="44" spans="1:6" ht="12.75">
      <c r="A44" s="66" t="s">
        <v>857</v>
      </c>
      <c r="B44" s="70"/>
      <c r="C44" s="603">
        <v>33</v>
      </c>
      <c r="D44" s="604">
        <v>46.61</v>
      </c>
      <c r="E44" s="603"/>
      <c r="F44" s="607">
        <f aca="true" t="shared" si="2" ref="F44:F51">C44-E44</f>
        <v>33</v>
      </c>
    </row>
    <row r="45" spans="1:6" ht="12.75">
      <c r="A45" s="66" t="s">
        <v>858</v>
      </c>
      <c r="B45" s="70"/>
      <c r="C45" s="603">
        <v>101</v>
      </c>
      <c r="D45" s="604">
        <v>41.42</v>
      </c>
      <c r="E45" s="603"/>
      <c r="F45" s="607">
        <f t="shared" si="2"/>
        <v>101</v>
      </c>
    </row>
    <row r="46" spans="1:6" ht="12.75">
      <c r="A46" s="66" t="s">
        <v>874</v>
      </c>
      <c r="B46" s="70"/>
      <c r="C46" s="603">
        <v>84</v>
      </c>
      <c r="D46" s="604">
        <v>38.9</v>
      </c>
      <c r="E46" s="603"/>
      <c r="F46" s="607">
        <v>84</v>
      </c>
    </row>
    <row r="47" spans="1:6" ht="12.75">
      <c r="A47" s="66" t="s">
        <v>890</v>
      </c>
      <c r="B47" s="70"/>
      <c r="C47" s="603">
        <v>170</v>
      </c>
      <c r="D47" s="604">
        <v>33.66</v>
      </c>
      <c r="E47" s="603">
        <v>170</v>
      </c>
      <c r="F47" s="607">
        <f t="shared" si="2"/>
        <v>0</v>
      </c>
    </row>
    <row r="48" spans="1:6" ht="12.75">
      <c r="A48" s="66" t="s">
        <v>891</v>
      </c>
      <c r="B48" s="70"/>
      <c r="C48" s="603">
        <v>1037</v>
      </c>
      <c r="D48" s="604">
        <v>49.46</v>
      </c>
      <c r="E48" s="603"/>
      <c r="F48" s="607">
        <v>1037</v>
      </c>
    </row>
    <row r="49" spans="1:6" ht="12.75">
      <c r="A49" s="66" t="s">
        <v>892</v>
      </c>
      <c r="B49" s="70"/>
      <c r="C49" s="603">
        <v>167</v>
      </c>
      <c r="D49" s="604">
        <v>43.07</v>
      </c>
      <c r="E49" s="603"/>
      <c r="F49" s="607">
        <v>167</v>
      </c>
    </row>
    <row r="50" spans="1:6" ht="26.25">
      <c r="A50" s="64" t="s">
        <v>893</v>
      </c>
      <c r="B50" s="70"/>
      <c r="C50" s="603"/>
      <c r="D50" s="604">
        <v>33</v>
      </c>
      <c r="E50" s="603"/>
      <c r="F50" s="607"/>
    </row>
    <row r="51" spans="1:6" ht="13.5">
      <c r="A51" s="68" t="s">
        <v>597</v>
      </c>
      <c r="B51" s="67"/>
      <c r="C51" s="603">
        <f>SUM(C43:C50)</f>
        <v>1813</v>
      </c>
      <c r="D51" s="605"/>
      <c r="E51" s="603">
        <f>SUM(E43:E50)</f>
        <v>391</v>
      </c>
      <c r="F51" s="607">
        <f t="shared" si="2"/>
        <v>1422</v>
      </c>
    </row>
    <row r="52" spans="1:16" ht="12" customHeight="1">
      <c r="A52" s="66" t="s">
        <v>831</v>
      </c>
      <c r="B52" s="69" t="s">
        <v>830</v>
      </c>
      <c r="C52" s="602"/>
      <c r="D52" s="606"/>
      <c r="E52" s="602"/>
      <c r="F52" s="608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859</v>
      </c>
      <c r="B53" s="70"/>
      <c r="C53" s="602">
        <v>63</v>
      </c>
      <c r="D53" s="602">
        <v>20</v>
      </c>
      <c r="E53" s="602"/>
      <c r="F53" s="608"/>
    </row>
    <row r="54" spans="1:6" ht="12.75">
      <c r="A54" s="66" t="s">
        <v>860</v>
      </c>
      <c r="B54" s="70"/>
      <c r="C54" s="603">
        <v>100</v>
      </c>
      <c r="D54" s="604">
        <v>21.18</v>
      </c>
      <c r="E54" s="603"/>
      <c r="F54" s="607">
        <f>C54-E54</f>
        <v>100</v>
      </c>
    </row>
    <row r="55" spans="1:6" ht="12.75">
      <c r="A55" s="66" t="s">
        <v>861</v>
      </c>
      <c r="B55" s="70"/>
      <c r="C55" s="603">
        <v>4</v>
      </c>
      <c r="D55" s="604">
        <v>2.58</v>
      </c>
      <c r="E55" s="603"/>
      <c r="F55" s="607">
        <f aca="true" t="shared" si="3" ref="F55:F62">C55-E55</f>
        <v>4</v>
      </c>
    </row>
    <row r="56" spans="1:6" ht="12.75">
      <c r="A56" s="66" t="s">
        <v>862</v>
      </c>
      <c r="B56" s="70"/>
      <c r="C56" s="603">
        <v>24</v>
      </c>
      <c r="D56" s="604">
        <v>3.13</v>
      </c>
      <c r="E56" s="603"/>
      <c r="F56" s="607">
        <f t="shared" si="3"/>
        <v>24</v>
      </c>
    </row>
    <row r="57" spans="1:6" ht="12.75">
      <c r="A57" s="66" t="s">
        <v>876</v>
      </c>
      <c r="B57" s="70"/>
      <c r="C57" s="603">
        <v>200</v>
      </c>
      <c r="D57" s="604">
        <v>20</v>
      </c>
      <c r="E57" s="603"/>
      <c r="F57" s="607">
        <v>200</v>
      </c>
    </row>
    <row r="58" spans="1:6" ht="12.75">
      <c r="A58" s="66" t="s">
        <v>888</v>
      </c>
      <c r="B58" s="70"/>
      <c r="C58" s="603">
        <v>2017</v>
      </c>
      <c r="D58" s="604">
        <v>14.5</v>
      </c>
      <c r="E58" s="603"/>
      <c r="F58" s="607">
        <v>2017</v>
      </c>
    </row>
    <row r="59" spans="1:6" ht="12.75">
      <c r="A59" s="66" t="s">
        <v>889</v>
      </c>
      <c r="B59" s="67"/>
      <c r="C59" s="603">
        <v>30</v>
      </c>
      <c r="D59" s="605"/>
      <c r="E59" s="603">
        <v>30</v>
      </c>
      <c r="F59" s="607">
        <f t="shared" si="3"/>
        <v>0</v>
      </c>
    </row>
    <row r="60" spans="1:6" ht="12.75">
      <c r="A60" s="66"/>
      <c r="B60" s="67"/>
      <c r="C60" s="603"/>
      <c r="D60" s="605"/>
      <c r="E60" s="603"/>
      <c r="F60" s="607">
        <f t="shared" si="3"/>
        <v>0</v>
      </c>
    </row>
    <row r="61" spans="1:6" ht="12.75">
      <c r="A61" s="66"/>
      <c r="B61" s="67"/>
      <c r="C61" s="603"/>
      <c r="D61" s="605"/>
      <c r="E61" s="603"/>
      <c r="F61" s="607">
        <f t="shared" si="3"/>
        <v>0</v>
      </c>
    </row>
    <row r="62" spans="1:6" ht="13.5">
      <c r="A62" s="68" t="s">
        <v>832</v>
      </c>
      <c r="B62" s="67"/>
      <c r="C62" s="603">
        <f>SUM(C53:C61)</f>
        <v>2438</v>
      </c>
      <c r="D62" s="605"/>
      <c r="E62" s="603">
        <v>30</v>
      </c>
      <c r="F62" s="607">
        <f t="shared" si="3"/>
        <v>2408</v>
      </c>
    </row>
    <row r="63" spans="1:16" ht="14.25" customHeight="1">
      <c r="A63" s="71" t="s">
        <v>834</v>
      </c>
      <c r="B63" s="69" t="s">
        <v>833</v>
      </c>
      <c r="C63" s="610">
        <f>SUM(C24+C51+C62)</f>
        <v>6802</v>
      </c>
      <c r="D63" s="611"/>
      <c r="E63" s="610">
        <f>SUM(E24+E51+E62)</f>
        <v>1549</v>
      </c>
      <c r="F63" s="612">
        <f>SUM(F24+F51+F62)</f>
        <v>5253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6" t="s">
        <v>271</v>
      </c>
      <c r="B64" s="69" t="s">
        <v>835</v>
      </c>
      <c r="C64" s="534"/>
      <c r="D64" s="534"/>
      <c r="E64" s="534"/>
      <c r="F64" s="548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599" t="s">
        <v>905</v>
      </c>
      <c r="B65" s="72"/>
      <c r="C65" s="594" t="s">
        <v>380</v>
      </c>
      <c r="D65" s="594"/>
      <c r="E65" s="655" t="s">
        <v>864</v>
      </c>
      <c r="F65" s="655"/>
      <c r="G65" s="655"/>
      <c r="H65" s="655"/>
    </row>
    <row r="66" spans="1:7" ht="12.75">
      <c r="A66" s="73"/>
      <c r="B66" s="557"/>
      <c r="C66" s="73" t="s">
        <v>863</v>
      </c>
      <c r="D66" s="73"/>
      <c r="E66" s="599" t="s">
        <v>886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655"/>
      <c r="D68" s="655"/>
      <c r="E68" s="655"/>
      <c r="F68" s="655"/>
    </row>
    <row r="69" spans="3:5" ht="12.75">
      <c r="C69" s="73"/>
      <c r="E69" s="73"/>
    </row>
    <row r="71" spans="3:6" ht="12.75">
      <c r="C71" s="655"/>
      <c r="D71" s="655"/>
      <c r="E71" s="655"/>
      <c r="F71" s="655"/>
    </row>
    <row r="72" spans="3:5" ht="12.75">
      <c r="C72" s="73"/>
      <c r="E72" s="73"/>
    </row>
  </sheetData>
  <sheetProtection/>
  <mergeCells count="6">
    <mergeCell ref="C71:F71"/>
    <mergeCell ref="E65:H65"/>
    <mergeCell ref="C68:F6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F40 C43:F51 C54:F62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home1</cp:lastModifiedBy>
  <cp:lastPrinted>2016-01-25T14:06:22Z</cp:lastPrinted>
  <dcterms:created xsi:type="dcterms:W3CDTF">2000-06-29T12:02:40Z</dcterms:created>
  <dcterms:modified xsi:type="dcterms:W3CDTF">2016-01-27T09:20:44Z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