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<sst xmlns="http://schemas.openxmlformats.org/spreadsheetml/2006/main" count="4310" uniqueCount="1005">
  <si>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</si>
  <si>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</si>
  <si>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</si>
  <si>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</si>
  <si>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</si>
  <si>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</si>
  <si>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</si>
  <si>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</si>
  <si>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</si>
  <si>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</si>
  <si>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</si>
  <si>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</si>
  <si>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</si>
  <si>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</si>
  <si>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</si>
  <si>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</si>
  <si>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</si>
  <si>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</si>
  <si>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</si>
  <si>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</si>
  <si>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</si>
  <si>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</si>
  <si>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</si>
  <si>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</si>
  <si>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</si>
  <si>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</si>
  <si>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</si>
  <si>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</si>
  <si>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</si>
  <si>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</si>
  <si>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</si>
  <si>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</si>
  <si>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</si>
  <si>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</si>
  <si>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</si>
  <si>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</si>
  <si>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</si>
  <si>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</si>
  <si>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</si>
  <si>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</si>
  <si>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</si>
  <si>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</si>
  <si>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</si>
  <si>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</si>
  <si>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</si>
  <si>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</si>
  <si>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</si>
  <si>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</si>
  <si>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</si>
  <si>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</si>
  <si>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</si>
  <si>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</si>
  <si>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</si>
  <si>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</si>
  <si>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</si>
  <si>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</si>
  <si>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</si>
  <si>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</si>
  <si>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</si>
  <si>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</si>
  <si>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</si>
  <si>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</si>
  <si>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</si>
  <si>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</si>
  <si>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</si>
  <si>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</si>
  <si>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</si>
  <si>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</si>
  <si>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</si>
  <si>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</si>
  <si>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</si>
  <si>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</si>
  <si>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</si>
  <si>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</si>
  <si>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</si>
  <si>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</si>
  <si>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</si>
  <si>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</si>
  <si>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</si>
  <si>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</si>
  <si>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</si>
  <si>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</si>
  <si>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</si>
  <si>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</si>
  <si>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</si>
  <si>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</si>
  <si>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</si>
  <si>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</si>
  <si>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</si>
  <si>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</si>
  <si>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</si>
  <si>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</si>
  <si>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</si>
  <si>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</si>
  <si>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</si>
  <si>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</si>
  <si>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</si>
  <si>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</si>
  <si>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</si>
  <si>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</si>
  <si>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</si>
  <si>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</si>
  <si>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</si>
  <si>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</si>
  <si>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</si>
  <si>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</si>
  <si>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</si>
  <si>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</si>
  <si>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</si>
  <si>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</si>
  <si>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</si>
  <si>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</si>
  <si>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</si>
  <si>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</si>
  <si>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</si>
  <si>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</si>
  <si>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</si>
  <si>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</si>
  <si>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</si>
  <si>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</si>
  <si>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</si>
  <si>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</si>
  <si>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</si>
  <si>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</si>
  <si>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</si>
  <si>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</si>
  <si>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</si>
  <si>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</si>
  <si>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</si>
  <si>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</si>
  <si>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</si>
  <si>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</si>
  <si>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</si>
  <si>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</si>
  <si>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</si>
  <si>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</si>
  <si>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</si>
  <si>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</si>
  <si>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</si>
  <si>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</si>
  <si>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</si>
  <si>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</si>
  <si>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</si>
  <si>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</si>
  <si>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</si>
  <si>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</si>
  <si>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</si>
  <si>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</si>
  <si>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</si>
  <si>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</si>
  <si>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</si>
  <si>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</si>
  <si>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</si>
  <si>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</si>
  <si>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</si>
  <si>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</si>
  <si>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</si>
  <si>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</si>
  <si>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</si>
  <si>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</si>
  <si>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</si>
  <si>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</si>
  <si>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</si>
  <si>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</si>
  <si>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</si>
  <si>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</si>
  <si>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</si>
  <si>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</si>
  <si>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</si>
  <si>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</si>
  <si>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</si>
  <si>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</si>
  <si>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</si>
  <si>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</si>
  <si>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</si>
  <si>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</si>
  <si>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</si>
  <si>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</si>
  <si>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</si>
  <si>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</si>
  <si>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</si>
  <si>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</si>
  <si>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</si>
  <si>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</si>
  <si>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</si>
  <si>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</si>
  <si>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</si>
  <si>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</si>
  <si>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</si>
  <si>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</si>
  <si>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</si>
  <si>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</si>
  <si>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</si>
  <si>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</si>
  <si>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</si>
  <si>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</si>
  <si>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</si>
  <si>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</si>
  <si>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</si>
  <si>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</si>
  <si>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</si>
  <si>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</si>
  <si>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</si>
  <si>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</si>
  <si>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</si>
  <si>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</si>
  <si>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</si>
  <si>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</si>
  <si>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</si>
  <si>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</si>
  <si>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</si>
  <si>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</si>
  <si>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</si>
  <si>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</si>
  <si>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</si>
  <si>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</si>
  <si>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</si>
  <si>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</si>
  <si>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</si>
  <si>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</si>
  <si>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</si>
  <si>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</si>
  <si>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</si>
  <si>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</si>
  <si>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</si>
  <si>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</si>
  <si>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</si>
  <si>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</si>
  <si>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</si>
  <si>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</si>
  <si>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</si>
  <si>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</si>
  <si>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</si>
  <si>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</si>
  <si>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</si>
  <si>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</si>
  <si>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</si>
  <si>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</si>
  <si>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</si>
  <si>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</si>
  <si>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</si>
  <si>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</si>
  <si>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</si>
  <si>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</si>
  <si>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</si>
  <si>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</si>
  <si>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</si>
  <si>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</si>
  <si>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</si>
  <si>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</si>
  <si>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</si>
  <si>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</si>
  <si>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</si>
  <si>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</si>
  <si>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</si>
  <si>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</si>
  <si>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</si>
  <si>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</si>
  <si>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</si>
  <si>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</si>
  <si>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</si>
  <si>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</si>
  <si>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</si>
  <si>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</si>
  <si>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</si>
  <si>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</si>
  <si>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</si>
  <si>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</si>
  <si>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</si>
  <si>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</si>
  <si>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</si>
  <si>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</si>
  <si>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</si>
  <si>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</si>
  <si>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</si>
  <si>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</si>
  <si>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</si>
  <si>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</si>
  <si>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</si>
  <si>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</si>
  <si>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</si>
  <si>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</si>
  <si>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</si>
  <si>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</si>
  <si>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</si>
  <si>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</si>
  <si>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</si>
  <si>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</si>
  <si>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</si>
  <si>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</si>
  <si>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</si>
  <si>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</si>
  <si>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</si>
  <si>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</si>
  <si>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</si>
  <si>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</si>
  <si>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</si>
  <si>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</si>
  <si>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</si>
  <si>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</si>
  <si>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</si>
  <si>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</si>
  <si>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</si>
  <si>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</si>
  <si>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</si>
  <si>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</si>
  <si>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</si>
  <si>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</si>
  <si>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</si>
  <si>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</si>
  <si>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</si>
  <si>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</si>
  <si>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</si>
  <si>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</si>
  <si>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</si>
  <si>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</si>
  <si>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</si>
  <si>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</si>
  <si>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</si>
  <si>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</si>
  <si>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</si>
  <si>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</si>
  <si>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</si>
  <si>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</si>
  <si>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</si>
  <si>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</si>
  <si>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</si>
  <si>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</si>
  <si>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</si>
  <si>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</si>
  <si>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</si>
  <si>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</si>
  <si>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</si>
  <si>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</si>
  <si>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</si>
  <si>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</si>
  <si>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</si>
  <si>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</si>
  <si>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</si>
  <si>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</si>
  <si>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</si>
  <si>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</si>
  <si>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</si>
  <si>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</si>
  <si>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</si>
  <si>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</si>
  <si>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</si>
  <si>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</si>
  <si>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</si>
  <si>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</si>
  <si>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</si>
  <si>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</si>
  <si>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</si>
  <si>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</si>
  <si>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</si>
  <si>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</si>
  <si>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</si>
  <si>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</si>
  <si>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</si>
  <si>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</si>
  <si>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</si>
  <si>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</si>
  <si>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</si>
  <si>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</si>
  <si>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</si>
  <si>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</si>
  <si>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</si>
  <si>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</si>
  <si>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</si>
  <si>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</si>
  <si>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</si>
  <si>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</si>
  <si>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</si>
  <si>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</si>
  <si>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</si>
  <si>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</si>
  <si>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</si>
  <si>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</si>
  <si>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</si>
  <si>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</si>
  <si>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</si>
  <si>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</si>
  <si>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</si>
  <si>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</si>
  <si>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</si>
  <si>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</si>
  <si>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</si>
  <si>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</si>
  <si>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</si>
  <si>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</si>
  <si>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</si>
  <si>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</si>
  <si>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</si>
  <si>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</si>
  <si>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</si>
  <si>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</si>
  <si>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</si>
  <si>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</si>
  <si>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</si>
  <si>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</si>
  <si>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</si>
  <si>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</si>
  <si>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</si>
  <si>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</si>
  <si>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</si>
  <si>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</si>
  <si>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</si>
  <si>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</si>
  <si>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</si>
  <si>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</si>
  <si>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</si>
  <si>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</si>
  <si>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</si>
  <si>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</si>
  <si>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</si>
  <si>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</si>
  <si>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</si>
  <si>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</si>
  <si>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</si>
  <si>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</si>
  <si>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</si>
  <si>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</si>
  <si>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</si>
  <si>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</si>
  <si>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</si>
  <si>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</si>
  <si>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</si>
  <si>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</si>
  <si>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</si>
  <si>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</si>
  <si>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</si>
  <si>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</si>
  <si>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</si>
  <si>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</si>
  <si>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</si>
  <si>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</si>
  <si>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</si>
  <si>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</si>
  <si>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</si>
  <si>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</si>
  <si>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</si>
  <si>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</si>
  <si>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</si>
  <si>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</si>
  <si>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</si>
  <si>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</si>
  <si>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</si>
  <si>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</si>
  <si>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</si>
  <si>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</si>
  <si>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</si>
  <si>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</si>
  <si>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</si>
  <si>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</si>
  <si>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</si>
  <si>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</si>
  <si>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</si>
  <si>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</si>
  <si>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</si>
  <si>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</si>
  <si>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</si>
  <si>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</si>
  <si>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</si>
  <si>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</si>
  <si>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</si>
  <si>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</si>
  <si>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</si>
  <si>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</si>
  <si>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</si>
  <si>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</si>
  <si>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</si>
  <si>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</si>
  <si>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</si>
  <si>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</si>
  <si>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</si>
  <si>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</si>
  <si>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</si>
  <si>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</si>
  <si>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</si>
  <si>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</si>
  <si>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</si>
  <si>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</si>
  <si>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</si>
  <si>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</si>
  <si>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</si>
  <si>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</si>
  <si>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</si>
  <si>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</si>
  <si>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</si>
  <si>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</si>
  <si>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</si>
  <si>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</si>
  <si>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</si>
  <si>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</si>
  <si>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</si>
  <si>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</si>
  <si>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</si>
  <si>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</si>
  <si>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</si>
  <si>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</si>
  <si>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</si>
  <si>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</si>
  <si>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</si>
  <si>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</si>
  <si>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</si>
  <si>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</si>
  <si>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</si>
  <si>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</si>
  <si>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</si>
  <si>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</si>
  <si>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</si>
  <si>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</si>
  <si>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</si>
  <si>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</si>
  <si>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</si>
  <si>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</si>
  <si>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</si>
  <si>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</si>
  <si>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</si>
  <si>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</si>
  <si>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</si>
  <si>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</si>
  <si>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</si>
  <si>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</si>
  <si>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</si>
  <si>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</si>
  <si>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</si>
  <si>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</si>
  <si>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</si>
  <si>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</si>
  <si>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</si>
  <si>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</si>
  <si>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</si>
  <si>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</si>
  <si>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</si>
  <si>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</si>
  <si>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</si>
  <si>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</si>
  <si>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</si>
  <si>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</si>
  <si>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</si>
  <si>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</si>
  <si>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</si>
  <si>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</si>
  <si>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</si>
  <si>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</si>
  <si>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</si>
  <si>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</si>
  <si>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</si>
  <si>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</si>
  <si>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</si>
  <si>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</si>
  <si>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</si>
  <si>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</si>
  <si>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</si>
  <si>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</si>
  <si>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</si>
  <si>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</si>
  <si>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</si>
  <si>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</si>
  <si>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</si>
  <si>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</si>
  <si>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</si>
  <si>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</si>
  <si>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</si>
  <si>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</si>
  <si>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</si>
  <si>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</si>
  <si>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</si>
  <si>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</si>
  <si>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</si>
  <si>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</si>
  <si>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</si>
  <si>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</si>
  <si>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</si>
  <si>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</si>
  <si>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</si>
  <si>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</si>
  <si>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</si>
  <si>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</si>
  <si>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</si>
  <si>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</si>
  <si>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</si>
  <si>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</si>
  <si>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</si>
  <si>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</si>
  <si>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</si>
  <si>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</si>
  <si>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</si>
  <si>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</si>
  <si>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</si>
  <si>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</si>
  <si>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</si>
  <si>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</si>
  <si>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</si>
  <si>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</si>
  <si>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</si>
  <si>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</si>
  <si>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</si>
  <si>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</si>
  <si>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</si>
  <si>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</si>
  <si>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</si>
  <si>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</si>
  <si>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</si>
  <si>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</si>
  <si>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</si>
  <si>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</si>
  <si>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</si>
  <si>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</si>
  <si>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</si>
  <si>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</si>
  <si>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</si>
  <si>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</si>
  <si>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</si>
  <si>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</si>
  <si>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</si>
  <si>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</si>
  <si>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</si>
  <si>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</si>
  <si>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</si>
  <si>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</si>
  <si>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</si>
  <si>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</si>
  <si>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</si>
  <si>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</si>
  <si>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</si>
  <si>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</si>
  <si>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</si>
  <si>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</si>
  <si>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</si>
  <si>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</si>
  <si>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</si>
  <si>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</si>
  <si>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</si>
  <si>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</si>
  <si>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</si>
  <si>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</si>
  <si>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</si>
  <si>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</si>
  <si>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</si>
  <si>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</si>
  <si>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</si>
  <si>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</si>
  <si>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</si>
  <si>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</si>
  <si>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</si>
  <si>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</si>
  <si>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</si>
  <si>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</si>
  <si>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</si>
  <si>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</si>
  <si>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</si>
  <si>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</si>
  <si>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</si>
  <si>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</si>
  <si>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</si>
  <si>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</si>
  <si>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</si>
  <si>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</si>
  <si>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</si>
  <si>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</si>
  <si>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</si>
  <si>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</si>
  <si>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</si>
  <si>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</si>
  <si>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</si>
  <si>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</si>
  <si>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</si>
  <si>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</si>
  <si>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</si>
  <si>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</si>
  <si>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</si>
  <si>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</si>
  <si>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</si>
  <si>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</si>
  <si>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</si>
  <si>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</si>
  <si>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</si>
  <si>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</si>
  <si>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</si>
  <si>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</si>
  <si>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</si>
  <si>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</si>
  <si>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</si>
  <si>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</si>
  <si>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</si>
  <si>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</si>
  <si>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</si>
  <si>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</si>
  <si>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</si>
  <si>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</si>
  <si>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</si>
  <si>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</si>
  <si>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</si>
  <si>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</si>
  <si>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</si>
  <si>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</si>
  <si>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</si>
  <si>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</si>
  <si>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</si>
  <si>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</si>
  <si>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</si>
  <si>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</si>
  <si>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</si>
  <si>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</si>
  <si>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</si>
  <si>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</si>
  <si>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</si>
  <si>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</si>
  <si>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</si>
  <si>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</si>
  <si>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</si>
  <si>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</si>
  <si>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</si>
  <si>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</si>
  <si>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</si>
  <si>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</si>
  <si>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</si>
  <si>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</si>
  <si>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</si>
  <si>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</si>
  <si>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</si>
  <si>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</si>
  <si>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</si>
  <si>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</si>
  <si>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</si>
  <si>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</si>
  <si>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</si>
  <si>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</si>
  <si>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</si>
  <si>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</si>
  <si>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</si>
  <si>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</si>
  <si>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</si>
  <si>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</si>
  <si>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</si>
  <si>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</si>
  <si>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</si>
  <si>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</si>
  <si>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</si>
  <si>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</si>
  <si>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</si>
  <si>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</si>
  <si>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</si>
  <si>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</si>
  <si>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</si>
  <si>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</si>
  <si>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</si>
  <si>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</si>
  <si>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</si>
  <si>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</si>
  <si>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</si>
  <si>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</si>
  <si>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</si>
  <si>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</si>
  <si>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</si>
  <si>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</si>
  <si>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</si>
  <si>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</si>
  <si>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</si>
  <si>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</si>
  <si>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</si>
  <si>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</si>
  <si>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</si>
  <si>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</si>
  <si>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</si>
  <si>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</si>
  <si>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</si>
  <si>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</si>
  <si>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</si>
  <si>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</si>
  <si>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</si>
  <si>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</si>
  <si>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</si>
  <si>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</si>
  <si>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</si>
  <si>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</si>
  <si>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</si>
  <si>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</si>
  <si>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</si>
  <si>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</si>
  <si>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</si>
  <si>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</si>
  <si>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</si>
  <si>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</si>
  <si>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</si>
  <si>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</si>
  <si>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</si>
  <si>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</si>
  <si>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</si>
  <si>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</si>
  <si>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</si>
  <si>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</si>
  <si>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</si>
  <si>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</si>
  <si>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</si>
  <si>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</si>
  <si>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</si>
  <si>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</si>
  <si>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</si>
  <si>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</si>
  <si>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</si>
  <si>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</si>
  <si>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</si>
  <si>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</si>
  <si>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</si>
  <si>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</si>
  <si>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</si>
  <si>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</si>
  <si>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</si>
  <si>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</si>
  <si>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</si>
  <si>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</si>
  <si>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</si>
  <si>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</si>
  <si>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</si>
  <si>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</si>
  <si>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</si>
  <si>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</si>
  <si>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</si>
  <si>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</si>
  <si>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</si>
  <si>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</si>
  <si>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</si>
  <si>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</si>
  <si>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</si>
  <si>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</si>
  <si>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</si>
  <si>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</si>
  <si>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</si>
  <si>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</si>
  <si>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</si>
  <si>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</si>
  <si>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</si>
  <si>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</si>
  <si>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</si>
  <si>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</si>
  <si>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</si>
  <si>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</si>
  <si>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</si>
  <si>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</si>
  <si>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</si>
  <si>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</si>
  <si>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</si>
  <si>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</si>
  <si>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</si>
  <si>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</si>
  <si>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</si>
  <si>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</si>
  <si>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</si>
  <si>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</si>
  <si>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</si>
  <si>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</si>
  <si>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</si>
  <si>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</si>
  <si>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</si>
  <si>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</si>
  <si>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</si>
  <si>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</si>
  <si>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</si>
  <si>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</si>
  <si>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</si>
  <si>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</si>
  <si>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</si>
  <si>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</si>
  <si>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</si>
  <si>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</si>
  <si>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</si>
  <si>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</si>
  <si>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</si>
  <si>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</si>
  <si>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</si>
  <si>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</si>
  <si>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</si>
  <si>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</si>
  <si>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</si>
  <si>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</si>
  <si>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</si>
  <si>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</si>
  <si>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</si>
  <si>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</si>
  <si>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</si>
  <si>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</si>
  <si>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</si>
  <si>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</si>
  <si>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</si>
  <si>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</si>
  <si>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</si>
  <si>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</si>
  <si>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</si>
  <si>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</si>
  <si>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</si>
  <si>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</si>
  <si>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</si>
  <si>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</si>
  <si>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</si>
  <si>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</si>
  <si>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</si>
  <si>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</si>
  <si>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</si>
  <si>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</si>
  <si>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</si>
  <si>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</si>
  <si>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</si>
  <si>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</si>
  <si>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</si>
  <si>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</si>
  <si>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</si>
  <si>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</si>
  <si>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</si>
  <si>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</si>
  <si>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</si>
  <si>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</si>
  <si>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</si>
  <si>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</si>
  <si>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</si>
  <si>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</si>
  <si>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</si>
  <si>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</si>
  <si>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</si>
  <si>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</si>
  <si>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</si>
  <si>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</si>
  <si>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</si>
  <si>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</si>
  <si>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</si>
  <si>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</si>
  <si>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</si>
  <si>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</si>
  <si>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</si>
  <si>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</si>
  <si>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</si>
  <si>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</si>
  <si>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</si>
  <si>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</si>
  <si>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</si>
  <si>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</si>
  <si>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</si>
  <si>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</si>
  <si>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</si>
  <si>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</si>
  <si>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</si>
  <si>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</si>
  <si>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</si>
  <si>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</si>
  <si>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</si>
  <si>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</si>
  <si>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</si>
  <si>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</si>
  <si>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</si>
  <si>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</si>
  <si>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</si>
  <si>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</si>
  <si>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</si>
  <si>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</si>
  <si>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</si>
  <si>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</si>
  <si>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</si>
  <si>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</si>
  <si>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</si>
  <si>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</si>
  <si>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</si>
  <si>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</si>
  <si>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</si>
  <si>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</si>
  <si>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</si>
  <si>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</si>
  <si>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</si>
  <si>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</si>
  <si>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</si>
  <si>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</si>
  <si>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</si>
  <si>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</si>
  <si>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</si>
  <si>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</si>
  <si>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</si>
  <si>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</si>
  <si>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</si>
  <si>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</si>
  <si>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</si>
  <si>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</si>
  <si>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</si>
  <si>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</si>
  <si>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</si>
  <si>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</si>
  <si>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</si>
  <si>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</si>
  <si>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</si>
  <si>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</si>
  <si>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</si>
  <si>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</si>
  <si>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</si>
  <si>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</si>
  <si>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</si>
  <si>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</si>
  <si>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</si>
  <si>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</si>
  <si>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</si>
  <si>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УПРАВИТЕЛ</t>
  </si>
  <si>
    <t>КАПМАН ИН ЕООД АНЕЛИЯ ТРИФОНОВА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</si>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</sst>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44102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44102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1002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21236</v>
      </c>
      <c r="D6" s="675">
        <f aca="true" t="shared" si="0" ref="D6:D15">C6-E6</f>
        <v>0</v>
      </c>
      <c r="E6" s="674">
        <f>'1-Баланс'!G95</f>
        <v>21236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13661</v>
      </c>
      <c r="D7" s="675">
        <f t="shared" si="0"/>
        <v>325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-126</v>
      </c>
      <c r="D8" s="675">
        <f t="shared" si="0"/>
        <v>0</v>
      </c>
      <c r="E8" s="674">
        <f>ABS('2-Отчет за доходите'!C44)-ABS('2-Отчет за доходите'!G44)</f>
        <v>-126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300</v>
      </c>
      <c r="D9" s="675">
        <f t="shared" si="0"/>
        <v>0</v>
      </c>
      <c r="E9" s="674">
        <f>'3-Отчет за паричния поток'!C45</f>
        <v>300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254</v>
      </c>
      <c r="D10" s="675">
        <f t="shared" si="0"/>
        <v>0</v>
      </c>
      <c r="E10" s="674">
        <f>'3-Отчет за паричния поток'!C46</f>
        <v>254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13661</v>
      </c>
      <c r="D11" s="675">
        <f t="shared" si="0"/>
        <v>0</v>
      </c>
      <c r="E11" s="674">
        <f>'4-Отчет за собствения капитал'!L34</f>
        <v>13661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-126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-0.00922333650538028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-0.016633663366336635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-0.0059333207760406854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0.2222222222222222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1.3495709570957095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1.3495709570957095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0.03353135313531353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0.03353135313531353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0.037037037037037035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4.708984742889433E-05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0.5544982065734573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0.35670559427387455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0.008271722421491838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3.1666666666666665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66.44736842105263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26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2875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2875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11013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3602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5354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277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732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9969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247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254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10223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21236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451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-126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325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13661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7558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7575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7575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21236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49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113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113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162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162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162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126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126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126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126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-46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254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254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617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617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617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617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-126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-292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-292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13787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13787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-126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13661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13661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12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13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13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13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14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14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13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14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26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27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8077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2875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2875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2875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61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3602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957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2645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5354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277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732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732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9969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12905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3602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957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2645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5354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277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732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732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9969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9969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2875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2875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2875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61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2936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7558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7558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7574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7574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7558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7558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7574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7574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26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</v>
      </c>
      <c r="D20" s="598">
        <f>SUM(D12:D19)</f>
        <v>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451</v>
      </c>
      <c r="H28" s="596">
        <f>SUM(H29:H31)</f>
        <v>-107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558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325</v>
      </c>
      <c r="H34" s="598">
        <f>H28+H32+H33</f>
        <v>451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13661</v>
      </c>
      <c r="H37" s="600">
        <f>H26+H18+H34</f>
        <v>13787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2875</v>
      </c>
      <c r="D48" s="196">
        <v>2846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2875</v>
      </c>
      <c r="D52" s="598">
        <f>SUM(D48:D51)</f>
        <v>2846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61</v>
      </c>
      <c r="D55" s="479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11013</v>
      </c>
      <c r="D56" s="602">
        <f>D20+D21+D22+D28+D33+D46+D52+D54+D55</f>
        <v>10985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7558</v>
      </c>
      <c r="H59" s="196">
        <v>7445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</v>
      </c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3602</v>
      </c>
      <c r="D68" s="196">
        <v>3600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>
        <v>5354</v>
      </c>
      <c r="D70" s="196">
        <v>5354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277</v>
      </c>
      <c r="D71" s="196">
        <v>274</v>
      </c>
      <c r="E71" s="474" t="s">
        <v>47</v>
      </c>
      <c r="F71" s="95" t="s">
        <v>223</v>
      </c>
      <c r="G71" s="597">
        <f>G59+G60+G61+G69+G70</f>
        <v>7575</v>
      </c>
      <c r="H71" s="598">
        <f>H59+H60+H61+H69+H70</f>
        <v>7460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732</v>
      </c>
      <c r="D75" s="196">
        <v>730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9969</v>
      </c>
      <c r="D76" s="598">
        <f>SUM(D68:D75)</f>
        <v>9962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7575</v>
      </c>
      <c r="H79" s="600">
        <f>H71+H73+H75+H77</f>
        <v>7460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247</v>
      </c>
      <c r="D89" s="196">
        <v>293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254</v>
      </c>
      <c r="D92" s="598">
        <f>SUM(D88:D91)</f>
        <v>300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10223</v>
      </c>
      <c r="D94" s="602">
        <f>D65+D76+D85+D92+D93</f>
        <v>10262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21236</v>
      </c>
      <c r="D95" s="604">
        <f>D94+D56</f>
        <v>21247</v>
      </c>
      <c r="E95" s="229" t="s">
        <v>942</v>
      </c>
      <c r="F95" s="489" t="s">
        <v>268</v>
      </c>
      <c r="G95" s="603">
        <f>G37+G40+G56+G79</f>
        <v>21236</v>
      </c>
      <c r="H95" s="604">
        <f>H37+H40+H56+H79</f>
        <v>21247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44102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1003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1</v>
      </c>
      <c r="H12" s="317">
        <v>1</v>
      </c>
    </row>
    <row r="13" spans="1:8" ht="15.75">
      <c r="A13" s="194" t="s">
        <v>279</v>
      </c>
      <c r="B13" s="190" t="s">
        <v>280</v>
      </c>
      <c r="C13" s="316">
        <v>6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38</v>
      </c>
      <c r="D15" s="317">
        <v>35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49</v>
      </c>
      <c r="D22" s="629">
        <f>SUM(D12:D18)+D19</f>
        <v>51</v>
      </c>
      <c r="E22" s="194" t="s">
        <v>309</v>
      </c>
      <c r="F22" s="237" t="s">
        <v>310</v>
      </c>
      <c r="G22" s="316">
        <v>35</v>
      </c>
      <c r="H22" s="317">
        <v>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1000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113</v>
      </c>
      <c r="D25" s="317">
        <v>76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35</v>
      </c>
      <c r="H27" s="629">
        <f>SUM(H22:H26)</f>
        <v>1029</v>
      </c>
    </row>
    <row r="28" spans="1:8" ht="15.75">
      <c r="A28" s="194" t="s">
        <v>79</v>
      </c>
      <c r="B28" s="237" t="s">
        <v>327</v>
      </c>
      <c r="C28" s="316"/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113</v>
      </c>
      <c r="D29" s="629">
        <f>SUM(D25:D28)</f>
        <v>80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162</v>
      </c>
      <c r="D31" s="635">
        <f>D29+D22</f>
        <v>131</v>
      </c>
      <c r="E31" s="251" t="s">
        <v>824</v>
      </c>
      <c r="F31" s="266" t="s">
        <v>331</v>
      </c>
      <c r="G31" s="253">
        <f>G16+G18+G27</f>
        <v>36</v>
      </c>
      <c r="H31" s="254">
        <f>H16+H18+H27</f>
        <v>1030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899</v>
      </c>
      <c r="E33" s="233" t="s">
        <v>334</v>
      </c>
      <c r="F33" s="238" t="s">
        <v>335</v>
      </c>
      <c r="G33" s="628">
        <f>IF((C31-G31)&gt;0,C31-G31,0)</f>
        <v>126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162</v>
      </c>
      <c r="D36" s="637">
        <f>D31-D34+D35</f>
        <v>131</v>
      </c>
      <c r="E36" s="262" t="s">
        <v>346</v>
      </c>
      <c r="F36" s="256" t="s">
        <v>347</v>
      </c>
      <c r="G36" s="267">
        <f>G35-G34+G31</f>
        <v>36</v>
      </c>
      <c r="H36" s="268">
        <f>H35-H34+H31</f>
        <v>1030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899</v>
      </c>
      <c r="E37" s="261" t="s">
        <v>350</v>
      </c>
      <c r="F37" s="266" t="s">
        <v>351</v>
      </c>
      <c r="G37" s="253">
        <f>IF((C36-G36)&gt;0,C36-G36,0)</f>
        <v>126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899</v>
      </c>
      <c r="E42" s="247" t="s">
        <v>362</v>
      </c>
      <c r="F42" s="195" t="s">
        <v>363</v>
      </c>
      <c r="G42" s="241">
        <f>IF(G37&gt;0,IF(C38+G37&lt;0,0,C38+G37),IF(C37-C38&lt;0,C38-C37,0))</f>
        <v>126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899</v>
      </c>
      <c r="E44" s="262" t="s">
        <v>369</v>
      </c>
      <c r="F44" s="269" t="s">
        <v>370</v>
      </c>
      <c r="G44" s="267">
        <f>IF(C42=0,IF(G42-G43&gt;0,G42-G43+C43,0),IF(C42-C43&lt;0,C43-C42+G43,0))</f>
        <v>126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162</v>
      </c>
      <c r="D45" s="631">
        <f>D36+D38+D42</f>
        <v>1030</v>
      </c>
      <c r="E45" s="270" t="s">
        <v>373</v>
      </c>
      <c r="F45" s="272" t="s">
        <v>374</v>
      </c>
      <c r="G45" s="630">
        <f>G42+G36</f>
        <v>162</v>
      </c>
      <c r="H45" s="631">
        <f>H42+H36</f>
        <v>1030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44102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1003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</v>
      </c>
      <c r="D11" s="196">
        <v>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-34</v>
      </c>
      <c r="D12" s="196">
        <v>-42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-58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200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-46</v>
      </c>
      <c r="D44" s="307">
        <f>D43+D33+D21</f>
        <v>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300</v>
      </c>
      <c r="D45" s="309">
        <v>343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254</v>
      </c>
      <c r="D46" s="311">
        <f>D45+D44</f>
        <v>409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254</v>
      </c>
      <c r="D47" s="298">
        <v>409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44102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1003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617</v>
      </c>
      <c r="J13" s="584">
        <f>'1-Баланс'!H30+'1-Баланс'!H33</f>
        <v>-166</v>
      </c>
      <c r="K13" s="585"/>
      <c r="L13" s="584">
        <f>SUM(C13:K13)</f>
        <v>13787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617</v>
      </c>
      <c r="J17" s="653">
        <f t="shared" si="2"/>
        <v>-166</v>
      </c>
      <c r="K17" s="653">
        <f t="shared" si="2"/>
        <v>0</v>
      </c>
      <c r="L17" s="584">
        <f t="shared" si="1"/>
        <v>13787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-126</v>
      </c>
      <c r="K18" s="585"/>
      <c r="L18" s="584">
        <f t="shared" si="1"/>
        <v>-126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617</v>
      </c>
      <c r="J31" s="653">
        <f t="shared" si="6"/>
        <v>-292</v>
      </c>
      <c r="K31" s="653">
        <f t="shared" si="6"/>
        <v>0</v>
      </c>
      <c r="L31" s="584">
        <f t="shared" si="1"/>
        <v>13661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617</v>
      </c>
      <c r="J34" s="587">
        <f t="shared" si="7"/>
        <v>-292</v>
      </c>
      <c r="K34" s="587">
        <f t="shared" si="7"/>
        <v>0</v>
      </c>
      <c r="L34" s="651">
        <f t="shared" si="1"/>
        <v>13661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44102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995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1004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1001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44102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995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1004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12</v>
      </c>
      <c r="L13" s="328">
        <v>1</v>
      </c>
      <c r="M13" s="328"/>
      <c r="N13" s="329">
        <f t="shared" si="4"/>
        <v>13</v>
      </c>
      <c r="O13" s="328"/>
      <c r="P13" s="328"/>
      <c r="Q13" s="329">
        <f t="shared" si="0"/>
        <v>13</v>
      </c>
      <c r="R13" s="340">
        <f t="shared" si="1"/>
        <v>26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13</v>
      </c>
      <c r="L19" s="330">
        <f>SUM(L11:L18)</f>
        <v>1</v>
      </c>
      <c r="M19" s="330">
        <f>SUM(M11:M18)</f>
        <v>0</v>
      </c>
      <c r="N19" s="329">
        <f t="shared" si="4"/>
        <v>14</v>
      </c>
      <c r="O19" s="330">
        <f>SUM(O11:O18)</f>
        <v>0</v>
      </c>
      <c r="P19" s="330">
        <f>SUM(P11:P18)</f>
        <v>0</v>
      </c>
      <c r="Q19" s="329">
        <f t="shared" si="0"/>
        <v>14</v>
      </c>
      <c r="R19" s="340">
        <f t="shared" si="1"/>
        <v>27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13</v>
      </c>
      <c r="L42" s="349">
        <f t="shared" si="11"/>
        <v>1</v>
      </c>
      <c r="M42" s="349">
        <f t="shared" si="11"/>
        <v>0</v>
      </c>
      <c r="N42" s="349">
        <f t="shared" si="11"/>
        <v>14</v>
      </c>
      <c r="O42" s="349">
        <f t="shared" si="11"/>
        <v>0</v>
      </c>
      <c r="P42" s="349">
        <f t="shared" si="11"/>
        <v>0</v>
      </c>
      <c r="Q42" s="349">
        <f t="shared" si="11"/>
        <v>14</v>
      </c>
      <c r="R42" s="350">
        <f t="shared" si="11"/>
        <v>8077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44102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1004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2875</v>
      </c>
      <c r="D13" s="362">
        <f>SUM(D14:D16)</f>
        <v>0</v>
      </c>
      <c r="E13" s="369">
        <f>SUM(E14:E16)</f>
        <v>2875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2875</v>
      </c>
      <c r="D16" s="368"/>
      <c r="E16" s="369">
        <f t="shared" si="0"/>
        <v>2875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2875</v>
      </c>
      <c r="D21" s="440">
        <f>D13+D17+D18</f>
        <v>0</v>
      </c>
      <c r="E21" s="441">
        <f>E13+E17+E18</f>
        <v>2875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61</v>
      </c>
      <c r="D23" s="443"/>
      <c r="E23" s="442">
        <f t="shared" si="0"/>
        <v>61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3602</v>
      </c>
      <c r="D26" s="362">
        <f>SUM(D27:D29)</f>
        <v>3602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957</v>
      </c>
      <c r="D27" s="368">
        <v>957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2645</v>
      </c>
      <c r="D29" s="368">
        <v>2645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5354</v>
      </c>
      <c r="D31" s="368">
        <v>5354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277</v>
      </c>
      <c r="D32" s="368">
        <v>277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732</v>
      </c>
      <c r="D40" s="362">
        <f>SUM(D41:D44)</f>
        <v>732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732</v>
      </c>
      <c r="D44" s="368">
        <v>732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9969</v>
      </c>
      <c r="D45" s="438">
        <f>D26+D30+D31+D33+D32+D34+D35+D40</f>
        <v>9969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12905</v>
      </c>
      <c r="D46" s="444">
        <f>D45+D23+D21+D11</f>
        <v>9969</v>
      </c>
      <c r="E46" s="445">
        <f>E45+E23+E21+E11</f>
        <v>2936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</v>
      </c>
      <c r="D73" s="137">
        <f>SUM(D74:D76)</f>
        <v>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7558</v>
      </c>
      <c r="D77" s="138">
        <f>D78+D80</f>
        <v>7558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7558</v>
      </c>
      <c r="D78" s="197">
        <v>7558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7574</v>
      </c>
      <c r="D98" s="433">
        <f>D87+D82+D77+D73+D97</f>
        <v>7574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7574</v>
      </c>
      <c r="D99" s="427">
        <f>D98+D70+D68</f>
        <v>7574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44102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1004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44102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1004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2020-09-28T10:50:41Z</cp:lastPrinted>
  <dcterms:created xsi:type="dcterms:W3CDTF">2006-09-16T00:00:00Z</dcterms:created>
  <dcterms:modified xsi:type="dcterms:W3CDTF">2020-09-28T10:58:27Z</dcterms:modified>
  <cp:category/>
  <cp:version/>
  <cp:contentType/>
  <cp:contentStatus/>
</cp:coreProperties>
</file>