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<sst xmlns="http://schemas.openxmlformats.org/spreadsheetml/2006/main" count="1045" uniqueCount="870">
  <si>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</si>
  <si>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</si>
  <si>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</si>
  <si>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</si>
  <si>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</si>
  <si>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междинен</t>
  </si>
  <si>
    <t>РГ-05-</t>
  </si>
  <si>
    <t xml:space="preserve"> </t>
  </si>
  <si>
    <t>Отчетен период:</t>
  </si>
  <si>
    <t>31.12.2014г.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</si>
  <si>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</si>
  <si>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</si>
  <si>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</si>
  <si>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</si>
  <si>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</si>
  <si>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</si>
  <si>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</si>
  <si>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</si>
  <si>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</si>
  <si>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</si>
  <si>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</si>
  <si>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</si>
  <si>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</si>
  <si>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</si>
  <si>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</si>
  <si>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</si>
  <si>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</si>
  <si>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</si>
  <si>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</si>
  <si>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</si>
  <si>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</si>
  <si>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</si>
  <si>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</si>
  <si>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</si>
  <si>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</si>
  <si>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</si>
  <si>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</si>
  <si>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</si>
  <si>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</si>
  <si>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</si>
  <si>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</si>
  <si>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</si>
  <si>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</si>
  <si>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</si>
  <si>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</si>
  <si>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</si>
  <si>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</si>
  <si>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</si>
  <si>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</si>
  <si>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</si>
  <si>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</si>
  <si>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</si>
  <si>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</si>
  <si>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</si>
  <si>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</si>
  <si>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</si>
  <si>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</si>
  <si>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</si>
  <si>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</si>
  <si>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</si>
  <si>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</si>
  <si>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</si>
  <si>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</si>
  <si>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</si>
  <si>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</si>
  <si>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</si>
  <si>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</si>
  <si>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</si>
  <si>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</si>
  <si>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</si>
  <si>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</si>
  <si>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</si>
  <si>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</si>
  <si>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</si>
  <si>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</si>
  <si>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</si>
  <si>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</si>
  <si>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</si>
  <si>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</si>
  <si>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</si>
  <si>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</si>
  <si>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</si>
  <si>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</si>
  <si>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</si>
  <si>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</si>
  <si>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</si>
  <si>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</si>
  <si>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</si>
  <si>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</si>
  <si>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</si>
  <si>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</si>
  <si>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</si>
  <si>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</si>
  <si>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</si>
  <si>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</si>
  <si>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</si>
  <si>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</si>
  <si>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</si>
  <si>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</si>
  <si>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</si>
  <si>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</si>
  <si>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</si>
  <si>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</si>
  <si>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</si>
  <si>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</si>
  <si>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</si>
  <si>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</si>
  <si>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</si>
  <si>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</si>
  <si>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</si>
  <si>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</si>
  <si>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</si>
  <si>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</si>
  <si>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</si>
  <si>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</si>
  <si>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</si>
  <si>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</si>
  <si>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</si>
  <si>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</si>
  <si>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</si>
  <si>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</si>
  <si>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</si>
  <si>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</si>
  <si>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</si>
  <si>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</si>
  <si>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</si>
  <si>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</si>
  <si>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</si>
  <si>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</si>
  <si>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</si>
  <si>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</si>
  <si>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</si>
  <si>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</si>
  <si>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</si>
  <si>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</si>
  <si>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</si>
  <si>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</si>
  <si>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</si>
  <si>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</si>
  <si>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</si>
  <si>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</si>
  <si>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</si>
  <si>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</si>
  <si>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</si>
  <si>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</si>
  <si>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</si>
  <si>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</si>
  <si>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</si>
  <si>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</si>
  <si>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</si>
  <si>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</si>
  <si>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</si>
  <si>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</si>
  <si>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</si>
  <si>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</si>
  <si>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</si>
  <si>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</si>
  <si>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</si>
  <si>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</si>
  <si>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</si>
  <si>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</si>
  <si>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</si>
  <si>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</si>
  <si>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</si>
  <si>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</si>
  <si>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</si>
  <si>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</si>
  <si>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</si>
  <si>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</si>
  <si>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</si>
  <si>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</si>
  <si>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</si>
  <si>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</si>
  <si>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</si>
  <si>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</si>
  <si>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</si>
  <si>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</si>
  <si>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</si>
  <si>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</si>
  <si>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</si>
  <si>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</si>
  <si>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</si>
  <si>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</si>
  <si>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</si>
  <si>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</si>
  <si>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</si>
  <si>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</si>
  <si>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</si>
  <si>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</si>
  <si>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</si>
  <si>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</si>
  <si>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</si>
  <si>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</si>
  <si>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</si>
  <si>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</si>
  <si>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</si>
  <si>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</si>
  <si>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</si>
  <si>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</si>
  <si>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</si>
  <si>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</si>
  <si>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</si>
  <si>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</si>
  <si>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</si>
  <si>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</si>
  <si>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</si>
  <si>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</si>
  <si>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</si>
  <si>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</si>
  <si>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</si>
  <si>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</si>
  <si>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</si>
  <si>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</si>
  <si>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</si>
  <si>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</si>
  <si>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</si>
  <si>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</si>
  <si>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</si>
  <si>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</si>
  <si>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</si>
  <si>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</si>
  <si>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</si>
  <si>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</si>
  <si>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</si>
  <si>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</si>
  <si>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</si>
  <si>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</si>
  <si>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</si>
  <si>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</si>
  <si>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</si>
  <si>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</si>
  <si>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</si>
  <si>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</si>
  <si>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</si>
  <si>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</si>
  <si>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</si>
  <si>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</si>
  <si>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</si>
  <si>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</si>
  <si>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</si>
  <si>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</si>
  <si>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</si>
  <si>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</si>
  <si>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</si>
  <si>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</si>
  <si>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</si>
  <si>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</si>
  <si>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</si>
  <si>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</si>
  <si>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</si>
  <si>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</si>
  <si>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</si>
  <si>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</si>
  <si>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</si>
  <si>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</si>
  <si>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</si>
  <si>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</si>
  <si>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</si>
  <si>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</si>
  <si>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</si>
  <si>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</si>
  <si>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</si>
  <si>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</si>
  <si>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</si>
  <si>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</si>
  <si>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</si>
  <si>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</si>
  <si>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</si>
  <si>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</si>
  <si>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</si>
  <si>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</si>
  <si>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</si>
  <si>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</si>
  <si>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</si>
  <si>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</si>
  <si>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</si>
  <si>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</si>
  <si>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28.01.2015г.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</si>
  <si>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</si>
  <si>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</si>
  <si>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</si>
  <si>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</si>
  <si>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</si>
  <si>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</si>
  <si>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</si>
  <si>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</si>
  <si>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</si>
  <si>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</si>
  <si>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</si>
  <si>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</si>
  <si>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</si>
  <si>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</si>
  <si>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</si>
  <si>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</si>
  <si>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</si>
  <si>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</si>
  <si>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</si>
  <si>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</si>
  <si>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</si>
  <si>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</si>
  <si>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</si>
  <si>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</si>
  <si>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</si>
  <si>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</si>
  <si>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</si>
  <si>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</si>
  <si>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</si>
  <si>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</si>
  <si>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</si>
  <si>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</si>
  <si>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</si>
  <si>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</si>
  <si>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</si>
  <si>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</si>
  <si>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</si>
  <si>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</si>
  <si>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</si>
  <si>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</si>
  <si>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</si>
  <si>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</si>
  <si>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</si>
  <si>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</si>
  <si>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</si>
  <si>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</si>
  <si>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</si>
  <si>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</si>
  <si>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</si>
  <si>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</si>
  <si>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</si>
  <si>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</si>
  <si>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</si>
  <si>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</si>
  <si>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</si>
  <si>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</si>
  <si>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</si>
  <si>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</si>
  <si>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</si>
  <si>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</si>
  <si>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</si>
  <si>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</si>
  <si>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</si>
  <si>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</si>
  <si>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</si>
  <si>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</si>
  <si>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</si>
  <si>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</si>
  <si>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</si>
  <si>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</si>
  <si>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</si>
  <si>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</si>
  <si>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</si>
  <si>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</si>
  <si>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</si>
  <si>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</si>
  <si>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</si>
  <si>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</si>
  <si>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</si>
  <si>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</si>
  <si>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</si>
  <si>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</si>
  <si>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</si>
  <si>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</si>
  <si>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</si>
  <si>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</si>
  <si>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</si>
  <si>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</si>
  <si>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</si>
  <si>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</si>
  <si>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</si>
  <si>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</si>
  <si>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</si>
  <si>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</si>
  <si>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</si>
  <si>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</si>
  <si>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</si>
  <si>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</si>
  <si>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</si>
  <si>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</si>
  <si>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</si>
  <si>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</si>
  <si>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</si>
  <si>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</si>
  <si>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</si>
  <si>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</si>
  <si>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</si>
  <si>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</si>
  <si>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</si>
  <si>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</si>
  <si>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</si>
  <si>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</si>
  <si>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 "Специализирани Бизнес Системи" АД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</si>
  <si>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</si>
  <si>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</si>
  <si>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</si>
  <si>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</si>
  <si>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</si>
  <si>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</si>
  <si>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</si>
  <si>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</si>
  <si>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</si>
  <si>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</si>
  <si>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</si>
  <si>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</si>
  <si>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</si>
  <si>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</si>
  <si>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</si>
  <si>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</si>
  <si>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</si>
  <si>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</si>
  <si>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</si>
  <si>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</si>
  <si>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</si>
  <si>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</si>
  <si>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</si>
  <si>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</si>
  <si>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</si>
  <si>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</si>
  <si>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</si>
  <si>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</si>
  <si>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</si>
  <si>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</si>
  <si>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</si>
  <si>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</si>
  <si>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</si>
  <si>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</si>
  <si>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</si>
  <si>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</si>
  <si>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</si>
  <si>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</si>
  <si>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</si>
  <si>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</si>
  <si>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</si>
  <si>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</si>
  <si>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</si>
  <si>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</si>
  <si>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</si>
  <si>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</si>
  <si>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</si>
  <si>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</si>
  <si>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</si>
  <si>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</si>
  <si>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</si>
  <si>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</si>
  <si>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</si>
  <si>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</si>
  <si>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</si>
  <si>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</si>
  <si>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</si>
  <si>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</si>
  <si>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</si>
  <si>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</si>
  <si>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</si>
  <si>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</si>
  <si>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</si>
  <si>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</si>
  <si>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</si>
  <si>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</si>
  <si>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</si>
  <si>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</si>
  <si>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</si>
  <si>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</si>
  <si>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</si>
  <si>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</si>
  <si>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</si>
  <si>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</si>
  <si>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</si>
  <si>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</si>
  <si>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</si>
  <si>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</si>
  <si>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</si>
  <si>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</si>
  <si>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</si>
  <si>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</si>
  <si>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</si>
  <si>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</si>
  <si>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</si>
  <si>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</si>
  <si>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</si>
  <si>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</si>
  <si>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</si>
  <si>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</si>
  <si>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</si>
  <si>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</si>
  <si>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</si>
  <si>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</si>
  <si>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</si>
  <si>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</si>
  <si>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</si>
  <si>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</si>
  <si>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</si>
  <si>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</si>
  <si>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</si>
  <si>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</si>
  <si>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</si>
  <si>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</si>
  <si>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</si>
  <si>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</si>
  <si>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</si>
  <si>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</si>
  <si>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</si>
  <si>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</si>
  <si>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</si>
  <si>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</si>
  <si>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</si>
  <si>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</si>
  <si>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</si>
  <si>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</si>
  <si>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</si>
  <si>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</si>
  <si>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</si>
  <si>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</si>
  <si>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</si>
  <si>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</si>
  <si>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</si>
  <si>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</si>
  <si>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</si>
  <si>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</si>
  <si>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</si>
  <si>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</si>
  <si>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</si>
  <si>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</si>
  <si>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</si>
  <si>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</si>
  <si>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</si>
  <si>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</si>
  <si>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</si>
  <si>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</si>
  <si>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</si>
  <si>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</si>
  <si>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</si>
  <si>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</si>
  <si>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</si>
  <si>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</si>
  <si>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</si>
  <si>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</si>
  <si>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</si>
  <si>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</si>
  <si>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</si>
  <si>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</si>
  <si>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</si>
  <si>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</si>
  <si>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</si>
  <si>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</si>
  <si>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</si>
  <si>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</si>
  <si>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</si>
  <si>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</si>
  <si>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</si>
  <si>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</si>
  <si>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</si>
  <si>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</si>
  <si>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</si>
  <si>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</si>
  <si>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</si>
  <si>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</si>
  <si>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</si>
  <si>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</si>
  <si>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</si>
  <si>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</si>
  <si>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</si>
  <si>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</si>
  <si>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</si>
  <si>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</si>
  <si>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</si>
  <si>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</si>
  <si>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</si>
  <si>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</si>
  <si>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</si>
  <si>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</si>
  <si>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</si>
  <si>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</si>
  <si>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</si>
  <si>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</si>
  <si>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</si>
  <si>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</si>
  <si>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</si>
  <si>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</si>
  <si>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</si>
  <si>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</si>
  <si>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</si>
  <si>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</si>
  <si>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</si>
  <si>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</si>
  <si>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</si>
  <si>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</si>
  <si>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</si>
  <si>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</si>
  <si>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</si>
  <si>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</si>
  <si>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</si>
  <si>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</si>
  <si>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</si>
  <si>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</si>
  <si>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</si>
  <si>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</si>
  <si>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</si>
  <si>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</si>
  <si>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</si>
  <si>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</si>
  <si>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</si>
  <si>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</si>
  <si>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</si>
  <si>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</si>
  <si>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</si>
  <si>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</si>
  <si>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</si>
  <si>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</si>
  <si>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</si>
  <si>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</si>
  <si>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</si>
  <si>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</si>
  <si>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</si>
  <si>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</si>
  <si>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</si>
  <si>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</si>
  <si>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</si>
  <si>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</si>
  <si>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</si>
  <si>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</si>
  <si>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30.09.2014г.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</si>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</sst>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0" xfId="0" applyBorder="1" applyAlignment="1">
      <alignment vertical="top"/>
    </xf>
    <xf numFmtId="164" fontId="4" fillId="0" borderId="0" xfId="26" applyFont="1" applyBorder="1" applyAlignment="1" applyProtection="1">
      <alignment horizontal="left" vertical="top"/>
      <protection locked="0"/>
    </xf>
    <xf numFmtId="165" fontId="4" fillId="0" borderId="0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2" xfId="26" applyFont="1" applyBorder="1" applyAlignment="1" applyProtection="1">
      <alignment horizontal="center" vertical="top" wrapText="1"/>
      <protection/>
    </xf>
    <xf numFmtId="165" fontId="4" fillId="0" borderId="2" xfId="26" applyNumberFormat="1" applyFont="1" applyBorder="1" applyAlignment="1" applyProtection="1">
      <alignment horizontal="center" vertical="top" wrapText="1"/>
      <protection/>
    </xf>
    <xf numFmtId="166" fontId="4" fillId="0" borderId="2" xfId="26" applyNumberFormat="1" applyFont="1" applyBorder="1" applyAlignment="1" applyProtection="1">
      <alignment horizontal="center" vertical="center" wrapText="1"/>
      <protection/>
    </xf>
    <xf numFmtId="165" fontId="4" fillId="0" borderId="3" xfId="26" applyNumberFormat="1" applyFont="1" applyBorder="1" applyAlignment="1" applyProtection="1">
      <alignment horizontal="center" vertical="top" wrapText="1"/>
      <protection/>
    </xf>
    <xf numFmtId="164" fontId="4" fillId="0" borderId="4" xfId="26" applyFont="1" applyBorder="1" applyAlignment="1" applyProtection="1">
      <alignment horizontal="center" vertical="center" wrapText="1"/>
      <protection/>
    </xf>
    <xf numFmtId="164" fontId="4" fillId="0" borderId="5" xfId="26" applyFont="1" applyBorder="1" applyAlignment="1" applyProtection="1">
      <alignment horizontal="center" vertical="top" wrapText="1"/>
      <protection/>
    </xf>
    <xf numFmtId="166" fontId="4" fillId="0" borderId="5" xfId="26" applyNumberFormat="1" applyFont="1" applyBorder="1" applyAlignment="1" applyProtection="1">
      <alignment horizontal="center" vertical="center" wrapText="1"/>
      <protection/>
    </xf>
    <xf numFmtId="164" fontId="4" fillId="0" borderId="6" xfId="26" applyFont="1" applyBorder="1" applyAlignment="1" applyProtection="1">
      <alignment horizontal="center" vertical="top" wrapText="1"/>
      <protection/>
    </xf>
    <xf numFmtId="164" fontId="6" fillId="2" borderId="7" xfId="26" applyFont="1" applyFill="1" applyBorder="1" applyAlignment="1" applyProtection="1">
      <alignment horizontal="left" vertical="top" wrapText="1"/>
      <protection/>
    </xf>
    <xf numFmtId="166" fontId="4" fillId="0" borderId="5" xfId="26" applyNumberFormat="1" applyFont="1" applyBorder="1" applyAlignment="1" applyProtection="1">
      <alignment horizontal="right" vertical="top" wrapText="1"/>
      <protection/>
    </xf>
    <xf numFmtId="164" fontId="5" fillId="0" borderId="5" xfId="26" applyFont="1" applyBorder="1" applyAlignment="1" applyProtection="1">
      <alignment vertical="top" wrapText="1"/>
      <protection/>
    </xf>
    <xf numFmtId="164" fontId="5" fillId="0" borderId="8" xfId="26" applyFont="1" applyBorder="1" applyAlignment="1" applyProtection="1">
      <alignment vertical="top" wrapText="1"/>
      <protection/>
    </xf>
    <xf numFmtId="164" fontId="6" fillId="2" borderId="5" xfId="26" applyFont="1" applyFill="1" applyBorder="1" applyAlignment="1" applyProtection="1">
      <alignment horizontal="left" vertical="top" wrapText="1"/>
      <protection/>
    </xf>
    <xf numFmtId="166" fontId="4" fillId="2" borderId="9" xfId="26" applyNumberFormat="1" applyFont="1" applyFill="1" applyBorder="1" applyAlignment="1" applyProtection="1">
      <alignment horizontal="right"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7" fillId="2" borderId="4" xfId="26" applyFont="1" applyFill="1" applyBorder="1" applyAlignment="1" applyProtection="1">
      <alignment vertical="top" wrapText="1"/>
      <protection/>
    </xf>
    <xf numFmtId="164" fontId="5" fillId="0" borderId="5" xfId="26" applyFont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8" xfId="26" applyNumberFormat="1" applyFont="1" applyFill="1" applyBorder="1" applyAlignment="1" applyProtection="1">
      <alignment vertical="top" wrapText="1"/>
      <protection locked="0"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3" borderId="6" xfId="26" applyNumberFormat="1" applyFont="1" applyFill="1" applyBorder="1" applyAlignment="1" applyProtection="1">
      <alignment vertical="top" wrapText="1"/>
      <protection locked="0"/>
    </xf>
    <xf numFmtId="167" fontId="5" fillId="4" borderId="6" xfId="26" applyNumberFormat="1" applyFont="1" applyFill="1" applyBorder="1" applyAlignment="1" applyProtection="1">
      <alignment vertical="top" wrapText="1"/>
      <protection locked="0"/>
    </xf>
    <xf numFmtId="164" fontId="7" fillId="2" borderId="5" xfId="26" applyFont="1" applyFill="1" applyBorder="1" applyAlignment="1" applyProtection="1">
      <alignment vertical="top"/>
      <protection/>
    </xf>
    <xf numFmtId="167" fontId="5" fillId="5" borderId="6" xfId="26" applyNumberFormat="1" applyFont="1" applyFill="1" applyBorder="1" applyAlignment="1" applyProtection="1">
      <alignment vertical="top" wrapText="1"/>
      <protection locked="0"/>
    </xf>
    <xf numFmtId="166" fontId="3" fillId="0" borderId="5" xfId="26" applyNumberFormat="1" applyFont="1" applyFill="1" applyBorder="1" applyAlignment="1" applyProtection="1">
      <alignment horizontal="right" vertical="top" wrapText="1"/>
      <protection/>
    </xf>
    <xf numFmtId="167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8" xfId="26" applyNumberFormat="1" applyFont="1" applyBorder="1" applyAlignment="1" applyProtection="1">
      <alignment horizontal="right"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6" fontId="8" fillId="0" borderId="5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vertical="top" wrapText="1"/>
      <protection/>
    </xf>
    <xf numFmtId="167" fontId="5" fillId="6" borderId="6" xfId="26" applyNumberFormat="1" applyFont="1" applyFill="1" applyBorder="1" applyAlignment="1" applyProtection="1">
      <alignment vertical="top" wrapText="1"/>
      <protection locked="0"/>
    </xf>
    <xf numFmtId="166" fontId="8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vertical="top" wrapText="1"/>
      <protection/>
    </xf>
    <xf numFmtId="167" fontId="5" fillId="0" borderId="6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7" fillId="2" borderId="5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8" xfId="26" applyNumberFormat="1" applyFont="1" applyFill="1" applyBorder="1" applyAlignment="1" applyProtection="1">
      <alignment vertical="top" wrapText="1"/>
      <protection locked="0"/>
    </xf>
    <xf numFmtId="167" fontId="10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horizontal="right" vertical="top" wrapText="1"/>
      <protection/>
    </xf>
    <xf numFmtId="164" fontId="7" fillId="2" borderId="5" xfId="0" applyFont="1" applyFill="1" applyBorder="1" applyAlignment="1" applyProtection="1">
      <alignment vertical="top"/>
      <protection/>
    </xf>
    <xf numFmtId="166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5" fillId="4" borderId="17" xfId="26" applyNumberFormat="1" applyFont="1" applyFill="1" applyBorder="1" applyAlignment="1" applyProtection="1">
      <alignment vertical="top" wrapText="1"/>
      <protection locked="0"/>
    </xf>
    <xf numFmtId="166" fontId="7" fillId="2" borderId="5" xfId="26" applyNumberFormat="1" applyFont="1" applyFill="1" applyBorder="1" applyAlignment="1" applyProtection="1">
      <alignment vertical="top"/>
      <protection/>
    </xf>
    <xf numFmtId="164" fontId="7" fillId="2" borderId="4" xfId="26" applyNumberFormat="1" applyFont="1" applyFill="1" applyBorder="1" applyAlignment="1" applyProtection="1">
      <alignment vertical="top" wrapText="1"/>
      <protection/>
    </xf>
    <xf numFmtId="166" fontId="10" fillId="0" borderId="5" xfId="26" applyNumberFormat="1" applyFont="1" applyFill="1" applyBorder="1" applyAlignment="1" applyProtection="1">
      <alignment horizontal="right"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7" fontId="5" fillId="0" borderId="5" xfId="26" applyNumberFormat="1" applyFont="1" applyBorder="1" applyAlignment="1" applyProtection="1">
      <alignment horizontal="right" vertical="top" wrapText="1"/>
      <protection/>
    </xf>
    <xf numFmtId="167" fontId="8" fillId="0" borderId="19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7" fillId="2" borderId="5" xfId="0" applyNumberFormat="1" applyFont="1" applyFill="1" applyBorder="1" applyAlignment="1" applyProtection="1">
      <alignment vertical="top"/>
      <protection/>
    </xf>
    <xf numFmtId="167" fontId="3" fillId="0" borderId="12" xfId="26" applyNumberFormat="1" applyFont="1" applyBorder="1" applyAlignment="1" applyProtection="1">
      <alignment horizontal="right" vertical="top" wrapText="1"/>
      <protection/>
    </xf>
    <xf numFmtId="167" fontId="5" fillId="0" borderId="13" xfId="26" applyNumberFormat="1" applyFont="1" applyBorder="1" applyAlignment="1" applyProtection="1">
      <alignment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8" fillId="0" borderId="21" xfId="26" applyNumberFormat="1" applyFont="1" applyBorder="1" applyAlignment="1" applyProtection="1">
      <alignment horizontal="right" vertical="top" wrapText="1"/>
      <protection/>
    </xf>
    <xf numFmtId="167" fontId="8" fillId="2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0" applyNumberFormat="1" applyFont="1" applyBorder="1" applyAlignment="1" applyProtection="1">
      <alignment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7" fontId="3" fillId="2" borderId="5" xfId="0" applyNumberFormat="1" applyFont="1" applyFill="1" applyBorder="1" applyAlignment="1" applyProtection="1">
      <alignment vertical="top"/>
      <protection/>
    </xf>
    <xf numFmtId="167" fontId="3" fillId="0" borderId="5" xfId="0" applyNumberFormat="1" applyFont="1" applyBorder="1" applyAlignment="1" applyProtection="1">
      <alignment vertical="top"/>
      <protection/>
    </xf>
    <xf numFmtId="167" fontId="3" fillId="0" borderId="6" xfId="0" applyNumberFormat="1" applyFont="1" applyBorder="1" applyAlignment="1" applyProtection="1">
      <alignment vertical="top"/>
      <protection/>
    </xf>
    <xf numFmtId="166" fontId="10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10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10" fillId="0" borderId="23" xfId="26" applyNumberFormat="1" applyFont="1" applyBorder="1" applyAlignment="1" applyProtection="1">
      <alignment horizontal="right" vertical="top" wrapText="1"/>
      <protection/>
    </xf>
    <xf numFmtId="167" fontId="5" fillId="0" borderId="25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3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5" xfId="28" applyFont="1" applyBorder="1" applyAlignment="1" applyProtection="1">
      <alignment horizontal="center" vertical="center" wrapText="1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2" fillId="0" borderId="8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21" xfId="28" applyFont="1" applyBorder="1" applyAlignment="1" applyProtection="1">
      <alignment horizontal="center" vertical="center" wrapText="1"/>
      <protection/>
    </xf>
    <xf numFmtId="164" fontId="12" fillId="0" borderId="5" xfId="28" applyFont="1" applyBorder="1" applyAlignment="1" applyProtection="1">
      <alignment vertical="center" wrapText="1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1" fillId="0" borderId="5" xfId="28" applyFont="1" applyBorder="1" applyAlignment="1" applyProtection="1">
      <alignment wrapText="1"/>
      <protection/>
    </xf>
    <xf numFmtId="164" fontId="11" fillId="0" borderId="5" xfId="28" applyFont="1" applyBorder="1" applyProtection="1">
      <alignment/>
      <protection/>
    </xf>
    <xf numFmtId="164" fontId="17" fillId="0" borderId="5" xfId="28" applyFont="1" applyBorder="1" applyAlignment="1" applyProtection="1">
      <alignment vertical="center" wrapText="1"/>
      <protection/>
    </xf>
    <xf numFmtId="164" fontId="15" fillId="0" borderId="5" xfId="28" applyFont="1" applyFill="1" applyBorder="1" applyProtection="1">
      <alignment/>
      <protection/>
    </xf>
    <xf numFmtId="167" fontId="15" fillId="0" borderId="5" xfId="28" applyNumberFormat="1" applyFont="1" applyFill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vertical="center" wrapText="1"/>
      <protection/>
    </xf>
    <xf numFmtId="167" fontId="15" fillId="0" borderId="5" xfId="28" applyNumberFormat="1" applyFont="1" applyBorder="1" applyAlignment="1" applyProtection="1">
      <alignment horizontal="center" vertical="center"/>
      <protection/>
    </xf>
    <xf numFmtId="167" fontId="15" fillId="3" borderId="5" xfId="28" applyNumberFormat="1" applyFont="1" applyFill="1" applyBorder="1" applyAlignment="1" applyProtection="1">
      <alignment vertical="center"/>
      <protection locked="0"/>
    </xf>
    <xf numFmtId="166" fontId="11" fillId="0" borderId="5" xfId="28" applyNumberFormat="1" applyFont="1" applyBorder="1" applyAlignment="1" applyProtection="1">
      <alignment horizontal="center" wrapText="1"/>
      <protection/>
    </xf>
    <xf numFmtId="167" fontId="11" fillId="3" borderId="5" xfId="28" applyNumberFormat="1" applyFont="1" applyFill="1" applyBorder="1" applyProtection="1">
      <alignment/>
      <protection locked="0"/>
    </xf>
    <xf numFmtId="167" fontId="15" fillId="3" borderId="5" xfId="28" applyNumberFormat="1" applyFont="1" applyFill="1" applyBorder="1" applyProtection="1">
      <alignment/>
      <protection locked="0"/>
    </xf>
    <xf numFmtId="164" fontId="15" fillId="0" borderId="5" xfId="28" applyFont="1" applyFill="1" applyBorder="1" applyAlignment="1" applyProtection="1">
      <alignment vertical="center" wrapText="1"/>
      <protection/>
    </xf>
    <xf numFmtId="164" fontId="17" fillId="0" borderId="5" xfId="28" applyFont="1" applyBorder="1" applyAlignment="1" applyProtection="1">
      <alignment horizontal="right" vertical="center" wrapText="1"/>
      <protection/>
    </xf>
    <xf numFmtId="166" fontId="18" fillId="0" borderId="5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5" xfId="28" applyFont="1" applyBorder="1" applyAlignment="1" applyProtection="1">
      <alignment horizontal="center" wrapText="1"/>
      <protection/>
    </xf>
    <xf numFmtId="167" fontId="11" fillId="0" borderId="5" xfId="28" applyNumberFormat="1" applyFont="1" applyBorder="1" applyProtection="1">
      <alignment/>
      <protection/>
    </xf>
    <xf numFmtId="167" fontId="15" fillId="6" borderId="5" xfId="28" applyNumberFormat="1" applyFont="1" applyFill="1" applyBorder="1" applyAlignment="1" applyProtection="1">
      <alignment vertical="center"/>
      <protection locked="0"/>
    </xf>
    <xf numFmtId="164" fontId="18" fillId="0" borderId="5" xfId="28" applyFont="1" applyBorder="1" applyAlignment="1" applyProtection="1">
      <alignment horizontal="center" wrapText="1"/>
      <protection/>
    </xf>
    <xf numFmtId="167" fontId="11" fillId="4" borderId="5" xfId="28" applyNumberFormat="1" applyFont="1" applyFill="1" applyBorder="1" applyProtection="1">
      <alignment/>
      <protection locked="0"/>
    </xf>
    <xf numFmtId="164" fontId="15" fillId="0" borderId="5" xfId="28" applyFont="1" applyBorder="1" applyAlignment="1" applyProtection="1">
      <alignment horizontal="left" vertical="center" wrapText="1"/>
      <protection/>
    </xf>
    <xf numFmtId="167" fontId="15" fillId="4" borderId="5" xfId="28" applyNumberFormat="1" applyFont="1" applyFill="1" applyBorder="1" applyAlignment="1" applyProtection="1">
      <alignment vertical="center"/>
      <protection locked="0"/>
    </xf>
    <xf numFmtId="167" fontId="17" fillId="0" borderId="5" xfId="28" applyNumberFormat="1" applyFont="1" applyBorder="1" applyAlignment="1" applyProtection="1">
      <alignment horizontal="center" vertical="center"/>
      <protection/>
    </xf>
    <xf numFmtId="167" fontId="15" fillId="0" borderId="5" xfId="28" applyNumberFormat="1" applyFont="1" applyBorder="1" applyAlignment="1" applyProtection="1">
      <alignment vertical="center"/>
      <protection/>
    </xf>
    <xf numFmtId="164" fontId="15" fillId="0" borderId="5" xfId="28" applyFont="1" applyBorder="1" applyAlignment="1" applyProtection="1">
      <alignment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26" xfId="28" applyFont="1" applyBorder="1" applyAlignment="1" applyProtection="1">
      <alignment horizontal="center" vertical="center" wrapText="1"/>
      <protection/>
    </xf>
    <xf numFmtId="164" fontId="17" fillId="0" borderId="26" xfId="28" applyFont="1" applyBorder="1" applyAlignment="1" applyProtection="1">
      <alignment horizontal="center" vertical="center" wrapText="1"/>
      <protection/>
    </xf>
    <xf numFmtId="164" fontId="18" fillId="0" borderId="5" xfId="28" applyFont="1" applyBorder="1" applyAlignment="1" applyProtection="1">
      <alignment horizontal="left" vertical="center" wrapText="1"/>
      <protection/>
    </xf>
    <xf numFmtId="164" fontId="17" fillId="0" borderId="26" xfId="28" applyFont="1" applyBorder="1" applyAlignment="1" applyProtection="1">
      <alignment horizontal="center" wrapText="1"/>
      <protection/>
    </xf>
    <xf numFmtId="164" fontId="16" fillId="0" borderId="5" xfId="28" applyFont="1" applyBorder="1" applyAlignment="1" applyProtection="1">
      <alignment horizontal="left" vertical="center" wrapText="1"/>
      <protection/>
    </xf>
    <xf numFmtId="164" fontId="19" fillId="0" borderId="5" xfId="28" applyFont="1" applyBorder="1" applyAlignment="1" applyProtection="1">
      <alignment vertical="center" wrapText="1"/>
      <protection/>
    </xf>
    <xf numFmtId="164" fontId="15" fillId="0" borderId="4" xfId="28" applyFont="1" applyBorder="1" applyAlignment="1" applyProtection="1">
      <alignment vertical="center" wrapText="1"/>
      <protection/>
    </xf>
    <xf numFmtId="166" fontId="15" fillId="0" borderId="26" xfId="28" applyNumberFormat="1" applyFont="1" applyBorder="1" applyAlignment="1" applyProtection="1">
      <alignment horizontal="center" vertical="center" wrapText="1"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5" fillId="0" borderId="15" xfId="28" applyFont="1" applyBorder="1" applyAlignment="1" applyProtection="1">
      <alignment vertical="center" wrapText="1"/>
      <protection/>
    </xf>
    <xf numFmtId="167" fontId="12" fillId="3" borderId="26" xfId="28" applyNumberFormat="1" applyFont="1" applyFill="1" applyBorder="1" applyAlignment="1" applyProtection="1">
      <alignment vertical="center"/>
      <protection locked="0"/>
    </xf>
    <xf numFmtId="164" fontId="12" fillId="0" borderId="8" xfId="28" applyFont="1" applyBorder="1" applyAlignment="1" applyProtection="1">
      <alignment vertical="center" wrapText="1"/>
      <protection/>
    </xf>
    <xf numFmtId="166" fontId="12" fillId="0" borderId="5" xfId="28" applyNumberFormat="1" applyFont="1" applyBorder="1" applyAlignment="1" applyProtection="1">
      <alignment horizontal="center" vertical="center" wrapText="1"/>
      <protection/>
    </xf>
    <xf numFmtId="167" fontId="12" fillId="0" borderId="26" xfId="28" applyNumberFormat="1" applyFont="1" applyFill="1" applyBorder="1" applyAlignment="1" applyProtection="1">
      <alignment vertical="center"/>
      <protection/>
    </xf>
    <xf numFmtId="164" fontId="20" fillId="0" borderId="5" xfId="28" applyFont="1" applyBorder="1" applyAlignment="1" applyProtection="1">
      <alignment vertical="center" wrapText="1"/>
      <protection/>
    </xf>
    <xf numFmtId="166" fontId="16" fillId="0" borderId="5" xfId="28" applyNumberFormat="1" applyFont="1" applyBorder="1" applyAlignment="1" applyProtection="1">
      <alignment horizontal="center" wrapText="1"/>
      <protection/>
    </xf>
    <xf numFmtId="167" fontId="11" fillId="0" borderId="5" xfId="28" applyNumberFormat="1" applyFont="1" applyFill="1" applyBorder="1" applyProtection="1">
      <alignment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5" fillId="0" borderId="5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5" xfId="27" applyFont="1" applyBorder="1" applyAlignment="1" applyProtection="1">
      <alignment horizontal="center" vertical="center" wrapText="1"/>
      <protection/>
    </xf>
    <xf numFmtId="165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5" xfId="27" applyNumberFormat="1" applyFont="1" applyFill="1" applyBorder="1" applyAlignment="1" applyProtection="1">
      <alignment horizontal="center" vertical="center" wrapText="1"/>
      <protection/>
    </xf>
    <xf numFmtId="164" fontId="17" fillId="0" borderId="5" xfId="27" applyFont="1" applyBorder="1" applyAlignment="1" applyProtection="1">
      <alignment wrapText="1"/>
      <protection/>
    </xf>
    <xf numFmtId="166" fontId="17" fillId="0" borderId="5" xfId="27" applyNumberFormat="1" applyFont="1" applyBorder="1" applyAlignment="1" applyProtection="1">
      <alignment wrapText="1"/>
      <protection/>
    </xf>
    <xf numFmtId="167" fontId="15" fillId="0" borderId="5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5" xfId="27" applyFont="1" applyBorder="1" applyAlignment="1" applyProtection="1">
      <alignment wrapText="1"/>
      <protection/>
    </xf>
    <xf numFmtId="166" fontId="15" fillId="0" borderId="5" xfId="27" applyNumberFormat="1" applyFont="1" applyBorder="1" applyAlignment="1" applyProtection="1">
      <alignment horizontal="center" wrapText="1"/>
      <protection/>
    </xf>
    <xf numFmtId="167" fontId="15" fillId="6" borderId="5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5" xfId="27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6" fontId="15" fillId="0" borderId="5" xfId="27" applyNumberFormat="1" applyFont="1" applyFill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horizontal="right"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6" fontId="17" fillId="0" borderId="5" xfId="27" applyNumberFormat="1" applyFont="1" applyBorder="1" applyAlignment="1" applyProtection="1">
      <alignment horizontal="center" wrapText="1"/>
      <protection/>
    </xf>
    <xf numFmtId="164" fontId="12" fillId="0" borderId="5" xfId="27" applyFont="1" applyBorder="1" applyAlignment="1" applyProtection="1">
      <alignment wrapText="1"/>
      <protection/>
    </xf>
    <xf numFmtId="167" fontId="15" fillId="3" borderId="5" xfId="27" applyNumberFormat="1" applyFont="1" applyFill="1" applyBorder="1" applyAlignment="1" applyProtection="1">
      <alignment wrapText="1"/>
      <protection locked="0"/>
    </xf>
    <xf numFmtId="167" fontId="15" fillId="4" borderId="5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2" fillId="0" borderId="0" xfId="26" applyFont="1" applyBorder="1" applyAlignment="1" applyProtection="1">
      <alignment horizontal="right" vertical="top" wrapText="1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3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9" xfId="29" applyFont="1" applyBorder="1" applyAlignment="1">
      <alignment horizontal="center" vertical="center" wrapText="1"/>
      <protection/>
    </xf>
    <xf numFmtId="166" fontId="12" fillId="0" borderId="28" xfId="29" applyNumberFormat="1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19" xfId="29" applyFont="1" applyBorder="1" applyAlignment="1">
      <alignment horizontal="left" vertical="center" wrapText="1"/>
      <protection/>
    </xf>
    <xf numFmtId="164" fontId="12" fillId="0" borderId="19" xfId="29" applyFont="1" applyBorder="1" applyAlignment="1">
      <alignment horizontal="center" vertical="center" wrapText="1"/>
      <protection/>
    </xf>
    <xf numFmtId="164" fontId="12" fillId="2" borderId="19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7" xfId="29" applyFont="1" applyBorder="1" applyAlignment="1">
      <alignment horizontal="center" vertical="center" wrapText="1"/>
      <protection/>
    </xf>
    <xf numFmtId="166" fontId="12" fillId="0" borderId="17" xfId="29" applyNumberFormat="1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12" fillId="0" borderId="5" xfId="29" applyFont="1" applyBorder="1" applyAlignment="1">
      <alignment horizontal="center" vertical="center" wrapText="1"/>
      <protection/>
    </xf>
    <xf numFmtId="164" fontId="12" fillId="0" borderId="9" xfId="29" applyFont="1" applyBorder="1" applyAlignment="1">
      <alignment horizontal="left" vertical="center" wrapText="1"/>
      <protection/>
    </xf>
    <xf numFmtId="164" fontId="12" fillId="2" borderId="32" xfId="29" applyFont="1" applyFill="1" applyBorder="1" applyAlignment="1">
      <alignment horizontal="center" vertical="center" wrapText="1"/>
      <protection/>
    </xf>
    <xf numFmtId="164" fontId="12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2" fillId="0" borderId="21" xfId="29" applyFont="1" applyBorder="1" applyAlignment="1">
      <alignment horizontal="center" vertical="center" wrapText="1"/>
      <protection/>
    </xf>
    <xf numFmtId="164" fontId="12" fillId="0" borderId="34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2" fillId="2" borderId="21" xfId="29" applyFont="1" applyFill="1" applyBorder="1" applyAlignment="1">
      <alignment horizontal="center" vertical="center" wrapText="1"/>
      <protection/>
    </xf>
    <xf numFmtId="166" fontId="12" fillId="0" borderId="21" xfId="29" applyNumberFormat="1" applyFont="1" applyBorder="1" applyAlignment="1">
      <alignment horizontal="center" vertical="center" wrapText="1"/>
      <protection/>
    </xf>
    <xf numFmtId="164" fontId="12" fillId="0" borderId="21" xfId="29" applyFont="1" applyFill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5" fillId="0" borderId="5" xfId="29" applyNumberFormat="1" applyFont="1" applyBorder="1" applyAlignment="1" applyProtection="1">
      <alignment horizontal="center" vertical="center" wrapText="1"/>
      <protection/>
    </xf>
    <xf numFmtId="166" fontId="15" fillId="0" borderId="5" xfId="29" applyNumberFormat="1" applyFont="1" applyBorder="1" applyAlignment="1">
      <alignment horizontal="center" vertical="center" wrapText="1"/>
      <protection/>
    </xf>
    <xf numFmtId="166" fontId="15" fillId="2" borderId="5" xfId="29" applyNumberFormat="1" applyFont="1" applyFill="1" applyBorder="1" applyAlignment="1">
      <alignment horizontal="center" vertical="center" wrapText="1"/>
      <protection/>
    </xf>
    <xf numFmtId="166" fontId="15" fillId="0" borderId="5" xfId="29" applyNumberFormat="1" applyFont="1" applyFill="1" applyBorder="1" applyAlignment="1">
      <alignment horizontal="center" vertical="center" wrapText="1"/>
      <protection/>
    </xf>
    <xf numFmtId="164" fontId="12" fillId="0" borderId="5" xfId="29" applyFont="1" applyBorder="1" applyAlignment="1">
      <alignment vertical="center" wrapText="1"/>
      <protection/>
    </xf>
    <xf numFmtId="167" fontId="15" fillId="0" borderId="5" xfId="29" applyNumberFormat="1" applyFont="1" applyFill="1" applyBorder="1" applyAlignment="1" applyProtection="1">
      <alignment vertical="center"/>
      <protection/>
    </xf>
    <xf numFmtId="167" fontId="15" fillId="6" borderId="5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5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5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19" xfId="29" applyNumberFormat="1" applyFont="1" applyBorder="1" applyAlignment="1" applyProtection="1">
      <alignment vertical="center"/>
      <protection/>
    </xf>
    <xf numFmtId="166" fontId="12" fillId="0" borderId="8" xfId="29" applyNumberFormat="1" applyFont="1" applyBorder="1" applyAlignment="1">
      <alignment horizontal="center" vertical="center" wrapText="1"/>
      <protection/>
    </xf>
    <xf numFmtId="167" fontId="15" fillId="2" borderId="8" xfId="29" applyNumberFormat="1" applyFont="1" applyFill="1" applyBorder="1" applyAlignment="1" applyProtection="1">
      <alignment vertical="center"/>
      <protection locked="0"/>
    </xf>
    <xf numFmtId="167" fontId="15" fillId="2" borderId="15" xfId="29" applyNumberFormat="1" applyFont="1" applyFill="1" applyBorder="1" applyAlignment="1" applyProtection="1">
      <alignment vertical="center"/>
      <protection locked="0"/>
    </xf>
    <xf numFmtId="167" fontId="15" fillId="2" borderId="26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 locked="0"/>
    </xf>
    <xf numFmtId="167" fontId="15" fillId="0" borderId="8" xfId="29" applyNumberFormat="1" applyFont="1" applyFill="1" applyBorder="1" applyAlignment="1" applyProtection="1">
      <alignment vertical="center"/>
      <protection/>
    </xf>
    <xf numFmtId="167" fontId="15" fillId="0" borderId="21" xfId="29" applyNumberFormat="1" applyFont="1" applyBorder="1" applyAlignment="1" applyProtection="1">
      <alignment vertical="center"/>
      <protection/>
    </xf>
    <xf numFmtId="164" fontId="15" fillId="0" borderId="5" xfId="29" applyFont="1" applyBorder="1" applyAlignment="1">
      <alignment wrapText="1"/>
      <protection/>
    </xf>
    <xf numFmtId="166" fontId="15" fillId="0" borderId="5" xfId="29" applyNumberFormat="1" applyFont="1" applyBorder="1" applyAlignment="1">
      <alignment horizontal="center" wrapText="1"/>
      <protection/>
    </xf>
    <xf numFmtId="167" fontId="15" fillId="3" borderId="5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3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5" xfId="24" applyFont="1" applyBorder="1" applyAlignment="1" applyProtection="1">
      <alignment horizontal="center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vertical="top" wrapText="1"/>
      <protection/>
    </xf>
    <xf numFmtId="166" fontId="12" fillId="2" borderId="5" xfId="24" applyNumberFormat="1" applyFont="1" applyFill="1" applyBorder="1" applyAlignment="1" applyProtection="1">
      <alignment vertical="top" wrapText="1"/>
      <protection/>
    </xf>
    <xf numFmtId="164" fontId="15" fillId="2" borderId="5" xfId="24" applyFont="1" applyFill="1" applyBorder="1" applyAlignment="1" applyProtection="1">
      <alignment horizontal="left" vertical="center" wrapText="1"/>
      <protection/>
    </xf>
    <xf numFmtId="164" fontId="15" fillId="0" borderId="5" xfId="24" applyFont="1" applyBorder="1" applyProtection="1">
      <alignment/>
      <protection/>
    </xf>
    <xf numFmtId="166" fontId="15" fillId="0" borderId="5" xfId="24" applyNumberFormat="1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vertical="center" wrapText="1"/>
      <protection locked="0"/>
    </xf>
    <xf numFmtId="164" fontId="15" fillId="0" borderId="5" xfId="24" applyFont="1" applyFill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5" xfId="24" applyFont="1" applyBorder="1" applyAlignment="1" applyProtection="1">
      <alignment/>
      <protection/>
    </xf>
    <xf numFmtId="164" fontId="15" fillId="0" borderId="5" xfId="24" applyFont="1" applyBorder="1" applyAlignment="1" applyProtection="1">
      <alignment wrapText="1"/>
      <protection/>
    </xf>
    <xf numFmtId="166" fontId="15" fillId="0" borderId="5" xfId="24" applyNumberFormat="1" applyFont="1" applyBorder="1" applyAlignment="1" applyProtection="1">
      <alignment horizontal="center" vertical="center"/>
      <protection/>
    </xf>
    <xf numFmtId="167" fontId="15" fillId="3" borderId="5" xfId="24" applyNumberFormat="1" applyFont="1" applyFill="1" applyBorder="1" applyAlignment="1" applyProtection="1">
      <alignment vertical="center"/>
      <protection locked="0"/>
    </xf>
    <xf numFmtId="167" fontId="15" fillId="3" borderId="5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right"/>
      <protection/>
    </xf>
    <xf numFmtId="166" fontId="17" fillId="0" borderId="5" xfId="24" applyNumberFormat="1" applyFont="1" applyBorder="1" applyAlignment="1" applyProtection="1">
      <alignment horizontal="center" vertical="center" wrapText="1"/>
      <protection/>
    </xf>
    <xf numFmtId="164" fontId="17" fillId="0" borderId="5" xfId="24" applyFont="1" applyBorder="1" applyAlignment="1" applyProtection="1">
      <alignment vertical="center" wrapText="1"/>
      <protection/>
    </xf>
    <xf numFmtId="164" fontId="17" fillId="0" borderId="5" xfId="24" applyFont="1" applyBorder="1" applyAlignment="1" applyProtection="1">
      <alignment horizontal="center" vertical="center" wrapText="1"/>
      <protection/>
    </xf>
    <xf numFmtId="164" fontId="12" fillId="0" borderId="5" xfId="24" applyFont="1" applyBorder="1" applyProtection="1">
      <alignment/>
      <protection/>
    </xf>
    <xf numFmtId="164" fontId="12" fillId="0" borderId="5" xfId="24" applyFont="1" applyBorder="1" applyAlignment="1" applyProtection="1">
      <alignment horizontal="left"/>
      <protection/>
    </xf>
    <xf numFmtId="167" fontId="17" fillId="3" borderId="5" xfId="24" applyNumberFormat="1" applyFont="1" applyFill="1" applyBorder="1" applyAlignment="1" applyProtection="1">
      <alignment vertical="center" wrapText="1"/>
      <protection locked="0"/>
    </xf>
    <xf numFmtId="167" fontId="17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24" applyFont="1" applyBorder="1" applyAlignment="1" applyProtection="1">
      <alignment horizontal="left" vertical="center" wrapText="1"/>
      <protection/>
    </xf>
    <xf numFmtId="167" fontId="15" fillId="0" borderId="5" xfId="24" applyNumberFormat="1" applyFont="1" applyBorder="1" applyAlignment="1" applyProtection="1">
      <alignment vertical="center" wrapText="1"/>
      <protection/>
    </xf>
    <xf numFmtId="167" fontId="15" fillId="0" borderId="5" xfId="24" applyNumberFormat="1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horizontal="left" vertical="center" wrapText="1"/>
      <protection/>
    </xf>
    <xf numFmtId="166" fontId="17" fillId="0" borderId="19" xfId="24" applyNumberFormat="1" applyFont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vertical="center" wrapText="1"/>
      <protection/>
    </xf>
    <xf numFmtId="164" fontId="15" fillId="0" borderId="19" xfId="24" applyFont="1" applyFill="1" applyBorder="1" applyAlignment="1" applyProtection="1">
      <alignment horizontal="center" vertical="center" wrapText="1"/>
      <protection/>
    </xf>
    <xf numFmtId="164" fontId="17" fillId="0" borderId="19" xfId="24" applyFont="1" applyBorder="1" applyAlignment="1" applyProtection="1">
      <alignment horizontal="center" vertical="center" wrapText="1"/>
      <protection/>
    </xf>
    <xf numFmtId="164" fontId="12" fillId="0" borderId="8" xfId="24" applyFont="1" applyBorder="1" applyAlignment="1" applyProtection="1">
      <alignment vertical="top" wrapText="1"/>
      <protection/>
    </xf>
    <xf numFmtId="166" fontId="15" fillId="2" borderId="8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vertical="center" wrapText="1"/>
      <protection/>
    </xf>
    <xf numFmtId="167" fontId="15" fillId="2" borderId="15" xfId="24" applyNumberFormat="1" applyFont="1" applyFill="1" applyBorder="1" applyAlignment="1" applyProtection="1">
      <alignment horizontal="center" vertical="center" wrapText="1"/>
      <protection/>
    </xf>
    <xf numFmtId="167" fontId="15" fillId="2" borderId="15" xfId="24" applyNumberFormat="1" applyFont="1" applyFill="1" applyBorder="1" applyAlignment="1" applyProtection="1">
      <alignment horizontal="left" vertical="center" wrapText="1"/>
      <protection/>
    </xf>
    <xf numFmtId="167" fontId="15" fillId="2" borderId="26" xfId="24" applyNumberFormat="1" applyFont="1" applyFill="1" applyBorder="1" applyAlignment="1" applyProtection="1">
      <alignment horizontal="center" vertical="center" wrapText="1"/>
      <protection/>
    </xf>
    <xf numFmtId="164" fontId="25" fillId="0" borderId="5" xfId="24" applyFont="1" applyBorder="1" applyAlignment="1" applyProtection="1">
      <alignment vertical="top" wrapText="1"/>
      <protection/>
    </xf>
    <xf numFmtId="166" fontId="15" fillId="0" borderId="21" xfId="24" applyNumberFormat="1" applyFont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vertical="center" wrapText="1"/>
      <protection/>
    </xf>
    <xf numFmtId="164" fontId="15" fillId="0" borderId="21" xfId="24" applyFont="1" applyFill="1" applyBorder="1" applyAlignment="1" applyProtection="1">
      <alignment horizontal="center" vertical="center" wrapText="1"/>
      <protection/>
    </xf>
    <xf numFmtId="164" fontId="15" fillId="0" borderId="21" xfId="24" applyFont="1" applyBorder="1" applyAlignment="1" applyProtection="1">
      <alignment horizontal="center" vertical="center" wrapText="1"/>
      <protection/>
    </xf>
    <xf numFmtId="167" fontId="15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5" xfId="24" applyFont="1" applyBorder="1" applyAlignment="1" applyProtection="1">
      <alignment horizontal="center" vertical="center" wrapText="1"/>
      <protection/>
    </xf>
    <xf numFmtId="164" fontId="15" fillId="0" borderId="5" xfId="24" applyFont="1" applyBorder="1" applyAlignment="1" applyProtection="1">
      <alignment vertical="top" wrapText="1"/>
      <protection/>
    </xf>
    <xf numFmtId="167" fontId="15" fillId="6" borderId="5" xfId="24" applyNumberFormat="1" applyFont="1" applyFill="1" applyBorder="1" applyAlignment="1" applyProtection="1">
      <alignment vertical="center" wrapText="1"/>
      <protection locked="0"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8" xfId="21" applyFont="1" applyBorder="1" applyAlignment="1" applyProtection="1">
      <alignment horizontal="center" vertical="center" wrapText="1"/>
      <protection/>
    </xf>
    <xf numFmtId="166" fontId="12" fillId="0" borderId="19" xfId="21" applyNumberFormat="1" applyFont="1" applyBorder="1" applyAlignment="1" applyProtection="1">
      <alignment horizontal="center" vertical="center" wrapText="1"/>
      <protection/>
    </xf>
    <xf numFmtId="167" fontId="12" fillId="0" borderId="26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1" xfId="21" applyNumberFormat="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4" fontId="12" fillId="0" borderId="5" xfId="21" applyFont="1" applyBorder="1" applyProtection="1">
      <alignment/>
      <protection/>
    </xf>
    <xf numFmtId="166" fontId="17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5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Border="1" applyAlignment="1" applyProtection="1">
      <alignment horizontal="right" vertical="center" wrapText="1"/>
      <protection/>
    </xf>
    <xf numFmtId="164" fontId="15" fillId="0" borderId="5" xfId="21" applyFont="1" applyBorder="1" applyAlignment="1" applyProtection="1">
      <alignment horizontal="left" vertical="center" wrapText="1"/>
      <protection/>
    </xf>
    <xf numFmtId="166" fontId="15" fillId="0" borderId="5" xfId="21" applyNumberFormat="1" applyFont="1" applyBorder="1" applyAlignment="1" applyProtection="1">
      <alignment horizontal="center" vertical="center" wrapText="1"/>
      <protection/>
    </xf>
    <xf numFmtId="167" fontId="15" fillId="0" borderId="5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5" xfId="21" applyFont="1" applyBorder="1" applyAlignment="1" applyProtection="1">
      <alignment horizontal="right" vertical="center" wrapText="1"/>
      <protection/>
    </xf>
    <xf numFmtId="167" fontId="15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5" xfId="21" applyNumberFormat="1" applyFont="1" applyBorder="1" applyAlignment="1" applyProtection="1">
      <alignment horizontal="left" vertical="center" wrapText="1"/>
      <protection/>
    </xf>
    <xf numFmtId="164" fontId="15" fillId="0" borderId="5" xfId="21" applyFont="1" applyFill="1" applyBorder="1" applyAlignment="1" applyProtection="1">
      <alignment horizontal="right" vertical="center" wrapText="1"/>
      <protection/>
    </xf>
    <xf numFmtId="164" fontId="15" fillId="0" borderId="5" xfId="21" applyFont="1" applyFill="1" applyBorder="1" applyAlignment="1" applyProtection="1">
      <alignment horizontal="center" vertical="center" wrapText="1"/>
      <protection/>
    </xf>
    <xf numFmtId="164" fontId="15" fillId="0" borderId="5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6" xfId="21" applyFont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center"/>
      <protection/>
    </xf>
    <xf numFmtId="164" fontId="15" fillId="0" borderId="5" xfId="21" applyFont="1" applyBorder="1" applyAlignment="1" applyProtection="1">
      <alignment horizontal="right"/>
      <protection/>
    </xf>
    <xf numFmtId="164" fontId="15" fillId="0" borderId="5" xfId="21" applyFont="1" applyBorder="1" applyAlignment="1" applyProtection="1">
      <alignment vertical="center" wrapText="1"/>
      <protection/>
    </xf>
    <xf numFmtId="167" fontId="15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5" xfId="21" applyNumberFormat="1" applyFont="1" applyFill="1" applyBorder="1" applyAlignment="1" applyProtection="1">
      <alignment horizontal="right"/>
      <protection locked="0"/>
    </xf>
    <xf numFmtId="167" fontId="15" fillId="4" borderId="5" xfId="21" applyNumberFormat="1" applyFont="1" applyFill="1" applyBorder="1" applyAlignment="1" applyProtection="1">
      <alignment horizontal="right"/>
      <protection locked="0"/>
    </xf>
    <xf numFmtId="167" fontId="15" fillId="0" borderId="5" xfId="21" applyNumberFormat="1" applyFont="1" applyBorder="1" applyAlignment="1" applyProtection="1">
      <alignment horizontal="right"/>
      <protection/>
    </xf>
    <xf numFmtId="166" fontId="25" fillId="0" borderId="5" xfId="21" applyNumberFormat="1" applyFont="1" applyBorder="1" applyAlignment="1" applyProtection="1">
      <alignment horizontal="center" vertical="center" wrapText="1"/>
      <protection/>
    </xf>
    <xf numFmtId="167" fontId="15" fillId="3" borderId="6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5" xfId="21" applyNumberFormat="1" applyFont="1" applyFill="1" applyBorder="1" applyAlignment="1" applyProtection="1">
      <alignment horizontal="right"/>
      <protection/>
    </xf>
    <xf numFmtId="164" fontId="17" fillId="0" borderId="5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8" xfId="22" applyFont="1" applyBorder="1" applyAlignment="1" applyProtection="1">
      <alignment horizontal="center" vertical="center" wrapText="1"/>
      <protection/>
    </xf>
    <xf numFmtId="166" fontId="12" fillId="0" borderId="19" xfId="22" applyNumberFormat="1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2" xfId="22" applyNumberFormat="1" applyFont="1" applyBorder="1" applyAlignment="1" applyProtection="1">
      <alignment horizontal="center" vertical="center" wrapText="1"/>
      <protection/>
    </xf>
    <xf numFmtId="164" fontId="12" fillId="0" borderId="19" xfId="22" applyFont="1" applyBorder="1" applyAlignment="1" applyProtection="1">
      <alignment horizontal="center" vertical="center" wrapText="1"/>
      <protection/>
    </xf>
    <xf numFmtId="164" fontId="12" fillId="0" borderId="26" xfId="22" applyFont="1" applyBorder="1" applyAlignment="1" applyProtection="1">
      <alignment horizontal="center" vertical="center" wrapText="1"/>
      <protection/>
    </xf>
    <xf numFmtId="168" fontId="12" fillId="0" borderId="5" xfId="17" applyFont="1" applyFill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5" fillId="0" borderId="5" xfId="22" applyFont="1" applyBorder="1" applyAlignment="1" applyProtection="1">
      <alignment horizontal="center" vertical="center" wrapText="1"/>
      <protection/>
    </xf>
    <xf numFmtId="166" fontId="15" fillId="0" borderId="21" xfId="22" applyNumberFormat="1" applyFont="1" applyBorder="1" applyAlignment="1" applyProtection="1">
      <alignment horizontal="center" vertical="center" wrapText="1"/>
      <protection/>
    </xf>
    <xf numFmtId="164" fontId="15" fillId="0" borderId="21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left" vertical="center" wrapText="1"/>
      <protection/>
    </xf>
    <xf numFmtId="164" fontId="15" fillId="0" borderId="5" xfId="22" applyFont="1" applyBorder="1" applyAlignment="1" applyProtection="1">
      <alignment horizontal="left" vertical="center" wrapText="1"/>
      <protection/>
    </xf>
    <xf numFmtId="166" fontId="15" fillId="0" borderId="5" xfId="22" applyNumberFormat="1" applyFont="1" applyBorder="1" applyAlignment="1" applyProtection="1">
      <alignment horizontal="center" vertical="center" wrapText="1"/>
      <protection/>
    </xf>
    <xf numFmtId="167" fontId="5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5" xfId="22" applyNumberFormat="1" applyFont="1" applyBorder="1" applyAlignment="1" applyProtection="1">
      <alignment horizontal="center" vertical="center" wrapText="1"/>
      <protection/>
    </xf>
    <xf numFmtId="167" fontId="15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5" xfId="22" applyFont="1" applyBorder="1" applyAlignment="1" applyProtection="1">
      <alignment horizontal="right" vertical="center" wrapText="1"/>
      <protection/>
    </xf>
    <xf numFmtId="166" fontId="17" fillId="0" borderId="5" xfId="22" applyNumberFormat="1" applyFont="1" applyBorder="1" applyAlignment="1" applyProtection="1">
      <alignment horizontal="center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5" xfId="25" applyNumberFormat="1" applyFont="1" applyFill="1" applyBorder="1" applyAlignment="1" applyProtection="1">
      <alignment horizontal="center"/>
      <protection locked="0"/>
    </xf>
    <xf numFmtId="164" fontId="15" fillId="0" borderId="5" xfId="22" applyFont="1" applyFill="1" applyBorder="1" applyAlignment="1" applyProtection="1">
      <alignment vertical="center" wrapText="1"/>
      <protection/>
    </xf>
    <xf numFmtId="166" fontId="15" fillId="0" borderId="5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5" xfId="23" applyFont="1" applyBorder="1" applyAlignment="1">
      <alignment vertical="center" wrapText="1"/>
      <protection/>
    </xf>
    <xf numFmtId="166" fontId="10" fillId="0" borderId="5" xfId="23" applyNumberFormat="1" applyFont="1" applyBorder="1" applyAlignment="1">
      <alignment horizontal="center" vertical="center" wrapText="1"/>
      <protection/>
    </xf>
    <xf numFmtId="164" fontId="10" fillId="0" borderId="5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5" xfId="23" applyFont="1" applyBorder="1" applyAlignment="1">
      <alignment horizontal="left" vertical="center" wrapText="1"/>
      <protection/>
    </xf>
    <xf numFmtId="166" fontId="10" fillId="0" borderId="5" xfId="23" applyNumberFormat="1" applyFont="1" applyBorder="1" applyAlignment="1">
      <alignment horizontal="left" vertical="center" wrapText="1"/>
      <protection/>
    </xf>
    <xf numFmtId="167" fontId="3" fillId="0" borderId="5" xfId="23" applyNumberFormat="1" applyFont="1" applyBorder="1" applyAlignment="1">
      <alignment horizontal="right" vertical="center" wrapText="1"/>
      <protection/>
    </xf>
    <xf numFmtId="164" fontId="3" fillId="0" borderId="5" xfId="23" applyFont="1" applyBorder="1" applyAlignment="1">
      <alignment horizontal="left" vertical="center" wrapText="1"/>
      <protection/>
    </xf>
    <xf numFmtId="166" fontId="15" fillId="0" borderId="5" xfId="23" applyNumberFormat="1" applyFont="1" applyBorder="1" applyAlignment="1">
      <alignment horizontal="center" vertical="center" wrapText="1"/>
      <protection/>
    </xf>
    <xf numFmtId="167" fontId="3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5" xfId="23" applyNumberFormat="1" applyFont="1" applyFill="1" applyBorder="1" applyAlignment="1" applyProtection="1">
      <alignment horizontal="right" vertical="center" wrapText="1"/>
      <protection/>
    </xf>
    <xf numFmtId="164" fontId="8" fillId="0" borderId="5" xfId="23" applyFont="1" applyBorder="1" applyAlignment="1">
      <alignment horizontal="right" vertical="center" wrapText="1"/>
      <protection/>
    </xf>
    <xf numFmtId="166" fontId="17" fillId="0" borderId="5" xfId="23" applyNumberFormat="1" applyFont="1" applyBorder="1" applyAlignment="1">
      <alignment horizontal="center" vertical="center" wrapText="1"/>
      <protection/>
    </xf>
    <xf numFmtId="167" fontId="3" fillId="0" borderId="5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5" xfId="23" applyNumberFormat="1" applyFont="1" applyBorder="1" applyAlignment="1">
      <alignment horizontal="center" vertical="center" wrapText="1"/>
      <protection/>
    </xf>
    <xf numFmtId="164" fontId="8" fillId="0" borderId="5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4">
      <selection activeCell="E108" sqref="E10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5" t="s">
        <v>2</v>
      </c>
      <c r="F3" s="14" t="s">
        <v>3</v>
      </c>
      <c r="G3" s="10"/>
      <c r="H3" s="15">
        <v>121814067</v>
      </c>
    </row>
    <row r="4" spans="1:8" ht="12.75">
      <c r="A4" s="13" t="s">
        <v>4</v>
      </c>
      <c r="B4" s="16"/>
      <c r="C4" s="16"/>
      <c r="D4" s="17"/>
      <c r="E4" s="18" t="s">
        <v>5</v>
      </c>
      <c r="F4" s="8" t="s">
        <v>6</v>
      </c>
      <c r="G4" s="9"/>
      <c r="H4" s="15" t="s">
        <v>7</v>
      </c>
    </row>
    <row r="5" spans="1:8" ht="12.75">
      <c r="A5" s="13" t="s">
        <v>8</v>
      </c>
      <c r="B5" s="5"/>
      <c r="C5" s="5"/>
      <c r="D5" s="5"/>
      <c r="E5" s="19" t="s">
        <v>9</v>
      </c>
      <c r="F5" s="8"/>
      <c r="G5" s="9"/>
      <c r="H5" s="20" t="s">
        <v>10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2.7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2.7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2.7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2.75">
      <c r="A11" s="39" t="s">
        <v>24</v>
      </c>
      <c r="B11" s="45" t="s">
        <v>25</v>
      </c>
      <c r="C11" s="46">
        <v>249</v>
      </c>
      <c r="D11" s="46">
        <v>249</v>
      </c>
      <c r="E11" s="41" t="s">
        <v>26</v>
      </c>
      <c r="F11" s="47" t="s">
        <v>27</v>
      </c>
      <c r="G11" s="48">
        <v>5000</v>
      </c>
      <c r="H11" s="48">
        <v>5000</v>
      </c>
    </row>
    <row r="12" spans="1:8" ht="12.75">
      <c r="A12" s="39" t="s">
        <v>28</v>
      </c>
      <c r="B12" s="45" t="s">
        <v>29</v>
      </c>
      <c r="C12" s="46">
        <v>911</v>
      </c>
      <c r="D12" s="46">
        <v>935</v>
      </c>
      <c r="E12" s="41" t="s">
        <v>30</v>
      </c>
      <c r="F12" s="47" t="s">
        <v>31</v>
      </c>
      <c r="G12" s="49">
        <v>5000</v>
      </c>
      <c r="H12" s="49">
        <v>5000</v>
      </c>
    </row>
    <row r="13" spans="1:8" ht="12.75">
      <c r="A13" s="39" t="s">
        <v>32</v>
      </c>
      <c r="B13" s="45" t="s">
        <v>33</v>
      </c>
      <c r="C13" s="46">
        <v>12</v>
      </c>
      <c r="D13" s="46">
        <v>13</v>
      </c>
      <c r="E13" s="41" t="s">
        <v>34</v>
      </c>
      <c r="F13" s="47" t="s">
        <v>35</v>
      </c>
      <c r="G13" s="49"/>
      <c r="H13" s="49"/>
    </row>
    <row r="14" spans="1:8" ht="12.75">
      <c r="A14" s="39" t="s">
        <v>36</v>
      </c>
      <c r="B14" s="45" t="s">
        <v>37</v>
      </c>
      <c r="C14" s="46">
        <v>1</v>
      </c>
      <c r="D14" s="46">
        <v>1</v>
      </c>
      <c r="E14" s="50" t="s">
        <v>38</v>
      </c>
      <c r="F14" s="47" t="s">
        <v>39</v>
      </c>
      <c r="G14" s="51"/>
      <c r="H14" s="51"/>
    </row>
    <row r="15" spans="1:8" ht="12.75">
      <c r="A15" s="39" t="s">
        <v>40</v>
      </c>
      <c r="B15" s="45" t="s">
        <v>41</v>
      </c>
      <c r="C15" s="46"/>
      <c r="D15" s="46"/>
      <c r="E15" s="50" t="s">
        <v>42</v>
      </c>
      <c r="F15" s="47" t="s">
        <v>43</v>
      </c>
      <c r="G15" s="51"/>
      <c r="H15" s="51"/>
    </row>
    <row r="16" spans="1:8" ht="12.75">
      <c r="A16" s="39" t="s">
        <v>44</v>
      </c>
      <c r="B16" s="52" t="s">
        <v>45</v>
      </c>
      <c r="C16" s="46">
        <v>21</v>
      </c>
      <c r="D16" s="46">
        <v>28</v>
      </c>
      <c r="E16" s="50" t="s">
        <v>46</v>
      </c>
      <c r="F16" s="47" t="s">
        <v>47</v>
      </c>
      <c r="G16" s="51"/>
      <c r="H16" s="51"/>
    </row>
    <row r="17" spans="1:18" ht="12.75">
      <c r="A17" s="39" t="s">
        <v>48</v>
      </c>
      <c r="B17" s="45" t="s">
        <v>49</v>
      </c>
      <c r="C17" s="46">
        <v>436</v>
      </c>
      <c r="D17" s="46">
        <v>436</v>
      </c>
      <c r="E17" s="50" t="s">
        <v>50</v>
      </c>
      <c r="F17" s="53" t="s">
        <v>51</v>
      </c>
      <c r="G17" s="54">
        <f>G11+G14+G15+G16</f>
        <v>5000</v>
      </c>
      <c r="H17" s="54">
        <f>H11+H14+H15+H16</f>
        <v>5000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2.75">
      <c r="A19" s="39" t="s">
        <v>55</v>
      </c>
      <c r="B19" s="59" t="s">
        <v>56</v>
      </c>
      <c r="C19" s="60">
        <f>SUM(C11:C18)</f>
        <v>1630</v>
      </c>
      <c r="D19" s="60">
        <f>SUM(D11:D18)</f>
        <v>1662</v>
      </c>
      <c r="E19" s="41" t="s">
        <v>57</v>
      </c>
      <c r="F19" s="47" t="s">
        <v>58</v>
      </c>
      <c r="G19" s="48">
        <v>577</v>
      </c>
      <c r="H19" s="48">
        <v>577</v>
      </c>
      <c r="I19" s="55"/>
      <c r="J19" s="55"/>
      <c r="K19" s="55"/>
      <c r="L19" s="55"/>
      <c r="M19" s="55"/>
      <c r="N19" s="55"/>
      <c r="O19" s="55"/>
    </row>
    <row r="20" spans="1:8" ht="12.7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161</v>
      </c>
      <c r="H20" s="61">
        <v>161</v>
      </c>
    </row>
    <row r="21" spans="1:18" ht="12.7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437</v>
      </c>
      <c r="H21" s="64">
        <f>SUM(H22:H24)</f>
        <v>437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411</v>
      </c>
      <c r="H22" s="48">
        <v>411</v>
      </c>
    </row>
    <row r="23" spans="1:13" ht="12.75">
      <c r="A23" s="39" t="s">
        <v>70</v>
      </c>
      <c r="B23" s="45" t="s">
        <v>71</v>
      </c>
      <c r="C23" s="46">
        <v>1135</v>
      </c>
      <c r="D23" s="46">
        <v>1168</v>
      </c>
      <c r="E23" s="67" t="s">
        <v>72</v>
      </c>
      <c r="F23" s="47" t="s">
        <v>73</v>
      </c>
      <c r="G23" s="48"/>
      <c r="H23" s="48"/>
      <c r="M23" s="68"/>
    </row>
    <row r="24" spans="1:8" ht="12.75">
      <c r="A24" s="39" t="s">
        <v>74</v>
      </c>
      <c r="B24" s="45" t="s">
        <v>75</v>
      </c>
      <c r="C24" s="46">
        <v>1</v>
      </c>
      <c r="D24" s="46">
        <v>2</v>
      </c>
      <c r="E24" s="41" t="s">
        <v>76</v>
      </c>
      <c r="F24" s="47" t="s">
        <v>77</v>
      </c>
      <c r="G24" s="48">
        <v>26</v>
      </c>
      <c r="H24" s="48">
        <v>26</v>
      </c>
    </row>
    <row r="25" spans="1:18" ht="12.7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1175</v>
      </c>
      <c r="H25" s="54">
        <f>H19+H20+H21</f>
        <v>1175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82</v>
      </c>
      <c r="B26" s="45" t="s">
        <v>83</v>
      </c>
      <c r="C26" s="46">
        <v>11</v>
      </c>
      <c r="D26" s="46">
        <v>11</v>
      </c>
      <c r="E26" s="41" t="s">
        <v>84</v>
      </c>
      <c r="F26" s="56"/>
      <c r="G26" s="57"/>
      <c r="H26" s="58"/>
    </row>
    <row r="27" spans="1:18" ht="12.75">
      <c r="A27" s="39" t="s">
        <v>85</v>
      </c>
      <c r="B27" s="62" t="s">
        <v>86</v>
      </c>
      <c r="C27" s="60">
        <f>SUM(C23:C26)</f>
        <v>1147</v>
      </c>
      <c r="D27" s="60">
        <f>SUM(D23:D26)</f>
        <v>1181</v>
      </c>
      <c r="E27" s="67" t="s">
        <v>87</v>
      </c>
      <c r="F27" s="47" t="s">
        <v>88</v>
      </c>
      <c r="G27" s="54">
        <f>SUM(G28:G30)</f>
        <v>-197</v>
      </c>
      <c r="H27" s="54">
        <f>SUM(H28:H30)</f>
        <v>-209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89</v>
      </c>
      <c r="F28" s="47" t="s">
        <v>90</v>
      </c>
      <c r="G28" s="48">
        <v>2</v>
      </c>
      <c r="H28" s="48"/>
    </row>
    <row r="29" spans="1:13" ht="12.7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-199</v>
      </c>
      <c r="H29" s="61">
        <v>-209</v>
      </c>
      <c r="M29" s="68"/>
    </row>
    <row r="30" spans="1:8" ht="12.7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2.7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>
        <v>10</v>
      </c>
      <c r="H31" s="48">
        <v>10</v>
      </c>
      <c r="M31" s="68"/>
    </row>
    <row r="32" spans="1:15" ht="12.7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-187</v>
      </c>
      <c r="H33" s="54">
        <f>H27+H31+H32</f>
        <v>-199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109</v>
      </c>
      <c r="B34" s="52" t="s">
        <v>110</v>
      </c>
      <c r="C34" s="60">
        <f>SUM(C35:C38)</f>
        <v>460</v>
      </c>
      <c r="D34" s="60">
        <f>SUM(D35:D38)</f>
        <v>460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111</v>
      </c>
      <c r="B35" s="45" t="s">
        <v>112</v>
      </c>
      <c r="C35" s="46">
        <v>427</v>
      </c>
      <c r="D35" s="46">
        <v>427</v>
      </c>
      <c r="E35" s="73"/>
      <c r="F35" s="74"/>
      <c r="G35" s="75"/>
      <c r="H35" s="76"/>
    </row>
    <row r="36" spans="1:18" ht="12.7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5988</v>
      </c>
      <c r="H36" s="54">
        <f>H25+H17+H33</f>
        <v>5976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117</v>
      </c>
      <c r="B37" s="45" t="s">
        <v>118</v>
      </c>
      <c r="C37" s="46">
        <v>32</v>
      </c>
      <c r="D37" s="46">
        <v>32</v>
      </c>
      <c r="E37" s="41"/>
      <c r="F37" s="78"/>
      <c r="G37" s="71"/>
      <c r="H37" s="72"/>
      <c r="M37" s="68"/>
    </row>
    <row r="38" spans="1:8" ht="12.75">
      <c r="A38" s="39" t="s">
        <v>119</v>
      </c>
      <c r="B38" s="45" t="s">
        <v>120</v>
      </c>
      <c r="C38" s="46">
        <v>1</v>
      </c>
      <c r="D38" s="46">
        <v>1</v>
      </c>
      <c r="E38" s="79"/>
      <c r="F38" s="74"/>
      <c r="G38" s="75"/>
      <c r="H38" s="76"/>
    </row>
    <row r="39" spans="1:15" ht="12.7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2.7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2.7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12.7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2.7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2.75">
      <c r="A45" s="39" t="s">
        <v>141</v>
      </c>
      <c r="B45" s="59" t="s">
        <v>142</v>
      </c>
      <c r="C45" s="60">
        <f>C34+C39+C44</f>
        <v>460</v>
      </c>
      <c r="D45" s="60">
        <f>D34+D39+D44</f>
        <v>460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2.7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2.7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2.7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2.7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7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220</v>
      </c>
      <c r="H53" s="48">
        <v>220</v>
      </c>
    </row>
    <row r="54" spans="1:8" ht="12.75">
      <c r="A54" s="39" t="s">
        <v>170</v>
      </c>
      <c r="B54" s="59" t="s">
        <v>171</v>
      </c>
      <c r="C54" s="46">
        <v>40</v>
      </c>
      <c r="D54" s="46">
        <v>40</v>
      </c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3277</v>
      </c>
      <c r="D55" s="60">
        <f>D19+D20+D21+D27+D32+D45+D51+D53+D54</f>
        <v>3343</v>
      </c>
      <c r="E55" s="41" t="s">
        <v>176</v>
      </c>
      <c r="F55" s="77" t="s">
        <v>177</v>
      </c>
      <c r="G55" s="54">
        <f>G49+G51+G52+G53+G54</f>
        <v>220</v>
      </c>
      <c r="H55" s="54">
        <f>H49+H51+H52+H53+H54</f>
        <v>220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4</v>
      </c>
      <c r="D58" s="46">
        <v>4</v>
      </c>
      <c r="E58" s="41" t="s">
        <v>132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1914</v>
      </c>
      <c r="D60" s="46">
        <v>1842</v>
      </c>
      <c r="E60" s="41" t="s">
        <v>189</v>
      </c>
      <c r="F60" s="47" t="s">
        <v>190</v>
      </c>
      <c r="G60" s="48"/>
      <c r="H60" s="48">
        <v>264</v>
      </c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698</v>
      </c>
      <c r="H61" s="54">
        <f>SUM(H62:H68)</f>
        <v>705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257</v>
      </c>
      <c r="H62" s="48">
        <v>249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55</v>
      </c>
      <c r="B64" s="59" t="s">
        <v>203</v>
      </c>
      <c r="C64" s="60">
        <f>SUM(C58:C63)</f>
        <v>1918</v>
      </c>
      <c r="D64" s="60">
        <f>SUM(D58:D63)</f>
        <v>1846</v>
      </c>
      <c r="E64" s="41" t="s">
        <v>204</v>
      </c>
      <c r="F64" s="47" t="s">
        <v>205</v>
      </c>
      <c r="G64" s="48">
        <v>304</v>
      </c>
      <c r="H64" s="48">
        <v>326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>
        <v>18</v>
      </c>
      <c r="H65" s="48">
        <v>29</v>
      </c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59</v>
      </c>
      <c r="H66" s="48">
        <v>63</v>
      </c>
    </row>
    <row r="67" spans="1:8" ht="12.75">
      <c r="A67" s="39" t="s">
        <v>211</v>
      </c>
      <c r="B67" s="45" t="s">
        <v>212</v>
      </c>
      <c r="C67" s="46">
        <v>860</v>
      </c>
      <c r="D67" s="46">
        <v>868</v>
      </c>
      <c r="E67" s="41" t="s">
        <v>213</v>
      </c>
      <c r="F67" s="47" t="s">
        <v>214</v>
      </c>
      <c r="G67" s="48">
        <v>18</v>
      </c>
      <c r="H67" s="48">
        <v>11</v>
      </c>
    </row>
    <row r="68" spans="1:8" ht="12.75">
      <c r="A68" s="39" t="s">
        <v>215</v>
      </c>
      <c r="B68" s="45" t="s">
        <v>216</v>
      </c>
      <c r="C68" s="46">
        <v>220</v>
      </c>
      <c r="D68" s="46">
        <v>241</v>
      </c>
      <c r="E68" s="41" t="s">
        <v>217</v>
      </c>
      <c r="F68" s="47" t="s">
        <v>218</v>
      </c>
      <c r="G68" s="48">
        <v>42</v>
      </c>
      <c r="H68" s="48">
        <v>27</v>
      </c>
    </row>
    <row r="69" spans="1:8" ht="12.75">
      <c r="A69" s="39" t="s">
        <v>219</v>
      </c>
      <c r="B69" s="45" t="s">
        <v>220</v>
      </c>
      <c r="C69" s="46">
        <v>8</v>
      </c>
      <c r="D69" s="46"/>
      <c r="E69" s="63" t="s">
        <v>82</v>
      </c>
      <c r="F69" s="47" t="s">
        <v>221</v>
      </c>
      <c r="G69" s="48">
        <v>105</v>
      </c>
      <c r="H69" s="48">
        <v>107</v>
      </c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>
        <v>198</v>
      </c>
      <c r="D71" s="46">
        <v>514</v>
      </c>
      <c r="E71" s="67" t="s">
        <v>50</v>
      </c>
      <c r="F71" s="94" t="s">
        <v>228</v>
      </c>
      <c r="G71" s="95">
        <f>G59+G60+G61+G69+G70</f>
        <v>803</v>
      </c>
      <c r="H71" s="95">
        <f>H59+H60+H61+H69+H70</f>
        <v>1076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>
        <v>21</v>
      </c>
      <c r="D72" s="46">
        <v>21</v>
      </c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319</v>
      </c>
      <c r="D74" s="46">
        <v>344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80</v>
      </c>
      <c r="B75" s="59" t="s">
        <v>237</v>
      </c>
      <c r="C75" s="60">
        <f>SUM(C67:C74)</f>
        <v>1626</v>
      </c>
      <c r="D75" s="60">
        <f>SUM(D67:D74)</f>
        <v>1988</v>
      </c>
      <c r="E75" s="63" t="s">
        <v>164</v>
      </c>
      <c r="F75" s="53" t="s">
        <v>238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803</v>
      </c>
      <c r="H79" s="107">
        <f>H71+H74+H75+H76</f>
        <v>1076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137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115</v>
      </c>
      <c r="D87" s="46">
        <v>44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60</v>
      </c>
      <c r="D88" s="46">
        <v>37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175</v>
      </c>
      <c r="D91" s="60">
        <f>SUM(D87:D90)</f>
        <v>81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>
        <v>15</v>
      </c>
      <c r="D92" s="46">
        <v>14</v>
      </c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3734</v>
      </c>
      <c r="D93" s="60">
        <f>D64+D75+D84+D91+D92</f>
        <v>3929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7011</v>
      </c>
      <c r="D94" s="114">
        <f>D93+D55</f>
        <v>7272</v>
      </c>
      <c r="E94" s="115" t="s">
        <v>274</v>
      </c>
      <c r="F94" s="116" t="s">
        <v>275</v>
      </c>
      <c r="G94" s="117">
        <f>G36+G39+G55+G79</f>
        <v>7011</v>
      </c>
      <c r="H94" s="117">
        <f>H36+H39+H55+H79</f>
        <v>7272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2.7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2.7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workbookViewId="0" topLeftCell="A1">
      <selection activeCell="A19" sqref="A19"/>
    </sheetView>
  </sheetViews>
  <sheetFormatPr defaultColWidth="9.00390625" defaultRowHeight="12" customHeight="1"/>
  <cols>
    <col min="1" max="1" width="48.125" style="131" customWidth="1"/>
    <col min="2" max="2" width="8.125" style="131" customWidth="1"/>
    <col min="3" max="3" width="13.00390625" style="132" customWidth="1"/>
    <col min="4" max="4" width="12.625" style="132" customWidth="1"/>
    <col min="5" max="5" width="32.50390625" style="131" customWidth="1"/>
    <col min="6" max="6" width="9.00390625" style="131" customWidth="1"/>
    <col min="7" max="7" width="11.375" style="132" customWidth="1"/>
    <col min="8" max="8" width="16.375" style="132" customWidth="1"/>
    <col min="9" max="16384" width="9.37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2.75" customHeight="1">
      <c r="A2" s="135" t="s">
        <v>1</v>
      </c>
      <c r="B2" s="136"/>
      <c r="C2" s="136"/>
      <c r="D2" s="136" t="s">
        <v>2</v>
      </c>
      <c r="E2" s="136"/>
      <c r="F2" s="137" t="s">
        <v>3</v>
      </c>
      <c r="G2" s="137"/>
      <c r="H2" s="138">
        <v>121814067</v>
      </c>
    </row>
    <row r="3" spans="1:8" ht="12.75" customHeight="1">
      <c r="A3" s="135" t="str">
        <f>+'справка №1-БАЛАНС'!A4</f>
        <v>Вид на отчета:неконсолидиран</v>
      </c>
      <c r="B3" s="136"/>
      <c r="C3" s="136"/>
      <c r="D3" s="136"/>
      <c r="E3" s="136" t="str">
        <f>+'справка №1-БАЛАНС'!E4</f>
        <v>междинен</v>
      </c>
      <c r="F3" s="139" t="s">
        <v>6</v>
      </c>
      <c r="G3" s="140"/>
      <c r="H3" s="138" t="str">
        <f>'справка №1-БАЛАНС'!H4</f>
        <v> </v>
      </c>
    </row>
    <row r="4" spans="1:8" ht="17.25" customHeight="1">
      <c r="A4" s="135" t="s">
        <v>8</v>
      </c>
      <c r="B4" s="141"/>
      <c r="C4" s="141"/>
      <c r="D4" s="141"/>
      <c r="E4" s="19" t="str">
        <f>+'справка №1-БАЛАНС'!E5</f>
        <v>31.12.2014г.</v>
      </c>
      <c r="F4" s="142"/>
      <c r="G4" s="134"/>
      <c r="H4" s="143" t="s">
        <v>281</v>
      </c>
    </row>
    <row r="5" spans="1:8" ht="12.75" customHeight="1">
      <c r="A5" s="144" t="s">
        <v>282</v>
      </c>
      <c r="B5" s="145" t="s">
        <v>12</v>
      </c>
      <c r="C5" s="144" t="s">
        <v>13</v>
      </c>
      <c r="D5" s="146" t="s">
        <v>17</v>
      </c>
      <c r="E5" s="147" t="s">
        <v>283</v>
      </c>
      <c r="F5" s="145" t="s">
        <v>12</v>
      </c>
      <c r="G5" s="144" t="s">
        <v>13</v>
      </c>
      <c r="H5" s="144" t="s">
        <v>17</v>
      </c>
    </row>
    <row r="6" spans="1:8" ht="12.75" customHeight="1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4" t="s">
        <v>19</v>
      </c>
      <c r="G6" s="144">
        <v>1</v>
      </c>
      <c r="H6" s="144">
        <v>2</v>
      </c>
    </row>
    <row r="7" spans="1:8" ht="12.75" customHeight="1">
      <c r="A7" s="149" t="s">
        <v>284</v>
      </c>
      <c r="B7" s="149"/>
      <c r="C7" s="150"/>
      <c r="D7" s="150"/>
      <c r="E7" s="149" t="s">
        <v>285</v>
      </c>
      <c r="F7" s="151"/>
      <c r="G7" s="152"/>
      <c r="H7" s="152"/>
    </row>
    <row r="8" spans="1:8" ht="12.75" customHeight="1">
      <c r="A8" s="153" t="s">
        <v>286</v>
      </c>
      <c r="B8" s="153"/>
      <c r="C8" s="154"/>
      <c r="D8" s="155"/>
      <c r="E8" s="153" t="s">
        <v>287</v>
      </c>
      <c r="F8" s="151"/>
      <c r="G8" s="152"/>
      <c r="H8" s="152"/>
    </row>
    <row r="9" spans="1:8" ht="12.75" customHeight="1">
      <c r="A9" s="156" t="s">
        <v>288</v>
      </c>
      <c r="B9" s="157" t="s">
        <v>289</v>
      </c>
      <c r="C9" s="158">
        <v>426</v>
      </c>
      <c r="D9" s="158">
        <v>512</v>
      </c>
      <c r="E9" s="156" t="s">
        <v>290</v>
      </c>
      <c r="F9" s="159" t="s">
        <v>291</v>
      </c>
      <c r="G9" s="160">
        <v>586</v>
      </c>
      <c r="H9" s="160">
        <v>639</v>
      </c>
    </row>
    <row r="10" spans="1:8" ht="12.75" customHeight="1">
      <c r="A10" s="156" t="s">
        <v>292</v>
      </c>
      <c r="B10" s="157" t="s">
        <v>293</v>
      </c>
      <c r="C10" s="158">
        <v>133</v>
      </c>
      <c r="D10" s="158">
        <v>157</v>
      </c>
      <c r="E10" s="156" t="s">
        <v>294</v>
      </c>
      <c r="F10" s="159" t="s">
        <v>295</v>
      </c>
      <c r="G10" s="161">
        <v>1101</v>
      </c>
      <c r="H10" s="161">
        <v>1109</v>
      </c>
    </row>
    <row r="11" spans="1:8" ht="12.75" customHeight="1">
      <c r="A11" s="156" t="s">
        <v>296</v>
      </c>
      <c r="B11" s="157" t="s">
        <v>297</v>
      </c>
      <c r="C11" s="158">
        <v>66</v>
      </c>
      <c r="D11" s="158">
        <v>71</v>
      </c>
      <c r="E11" s="162" t="s">
        <v>298</v>
      </c>
      <c r="F11" s="159" t="s">
        <v>299</v>
      </c>
      <c r="G11" s="161">
        <v>78</v>
      </c>
      <c r="H11" s="161">
        <v>37</v>
      </c>
    </row>
    <row r="12" spans="1:8" ht="12.75" customHeight="1">
      <c r="A12" s="156" t="s">
        <v>300</v>
      </c>
      <c r="B12" s="157" t="s">
        <v>301</v>
      </c>
      <c r="C12" s="158">
        <v>232</v>
      </c>
      <c r="D12" s="158">
        <v>226</v>
      </c>
      <c r="E12" s="162" t="s">
        <v>82</v>
      </c>
      <c r="F12" s="159" t="s">
        <v>302</v>
      </c>
      <c r="G12" s="161">
        <v>2</v>
      </c>
      <c r="H12" s="161"/>
    </row>
    <row r="13" spans="1:18" ht="12.75" customHeight="1">
      <c r="A13" s="156" t="s">
        <v>303</v>
      </c>
      <c r="B13" s="157" t="s">
        <v>304</v>
      </c>
      <c r="C13" s="158">
        <v>42</v>
      </c>
      <c r="D13" s="158">
        <v>40</v>
      </c>
      <c r="E13" s="163" t="s">
        <v>55</v>
      </c>
      <c r="F13" s="164" t="s">
        <v>305</v>
      </c>
      <c r="G13" s="152">
        <f>SUM(G9:G12)</f>
        <v>1767</v>
      </c>
      <c r="H13" s="152">
        <f>SUM(H9:H12)</f>
        <v>1785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 customHeight="1">
      <c r="A14" s="156" t="s">
        <v>306</v>
      </c>
      <c r="B14" s="157" t="s">
        <v>307</v>
      </c>
      <c r="C14" s="158">
        <v>799</v>
      </c>
      <c r="D14" s="158">
        <v>909</v>
      </c>
      <c r="E14" s="162"/>
      <c r="F14" s="166"/>
      <c r="G14" s="167"/>
      <c r="H14" s="167"/>
    </row>
    <row r="15" spans="1:8" ht="12.75" customHeight="1">
      <c r="A15" s="156" t="s">
        <v>308</v>
      </c>
      <c r="B15" s="157" t="s">
        <v>309</v>
      </c>
      <c r="C15" s="168"/>
      <c r="D15" s="168"/>
      <c r="E15" s="153" t="s">
        <v>310</v>
      </c>
      <c r="F15" s="169" t="s">
        <v>311</v>
      </c>
      <c r="G15" s="160"/>
      <c r="H15" s="160">
        <v>31</v>
      </c>
    </row>
    <row r="16" spans="1:8" ht="12.75" customHeight="1">
      <c r="A16" s="156" t="s">
        <v>312</v>
      </c>
      <c r="B16" s="157" t="s">
        <v>313</v>
      </c>
      <c r="C16" s="168">
        <v>57</v>
      </c>
      <c r="D16" s="168">
        <v>63</v>
      </c>
      <c r="E16" s="156" t="s">
        <v>314</v>
      </c>
      <c r="F16" s="166" t="s">
        <v>315</v>
      </c>
      <c r="G16" s="170"/>
      <c r="H16" s="170"/>
    </row>
    <row r="17" spans="1:8" ht="12.75" customHeight="1">
      <c r="A17" s="171" t="s">
        <v>316</v>
      </c>
      <c r="B17" s="157" t="s">
        <v>317</v>
      </c>
      <c r="C17" s="172"/>
      <c r="D17" s="172"/>
      <c r="E17" s="153"/>
      <c r="F17" s="151"/>
      <c r="G17" s="167"/>
      <c r="H17" s="167"/>
    </row>
    <row r="18" spans="1:8" ht="12.75" customHeight="1">
      <c r="A18" s="171" t="s">
        <v>318</v>
      </c>
      <c r="B18" s="157" t="s">
        <v>319</v>
      </c>
      <c r="C18" s="172"/>
      <c r="D18" s="172"/>
      <c r="E18" s="153" t="s">
        <v>320</v>
      </c>
      <c r="F18" s="151"/>
      <c r="G18" s="167"/>
      <c r="H18" s="167"/>
    </row>
    <row r="19" spans="1:15" ht="12.75" customHeight="1">
      <c r="A19" s="163" t="s">
        <v>55</v>
      </c>
      <c r="B19" s="173" t="s">
        <v>321</v>
      </c>
      <c r="C19" s="174">
        <f>SUM(C9:C15)+C16</f>
        <v>1755</v>
      </c>
      <c r="D19" s="174">
        <f>SUM(D9:D15)+D16</f>
        <v>1978</v>
      </c>
      <c r="E19" s="175" t="s">
        <v>322</v>
      </c>
      <c r="F19" s="166" t="s">
        <v>323</v>
      </c>
      <c r="G19" s="160">
        <v>48</v>
      </c>
      <c r="H19" s="160">
        <v>53</v>
      </c>
      <c r="I19" s="165"/>
      <c r="J19" s="165"/>
      <c r="K19" s="165"/>
      <c r="L19" s="165"/>
      <c r="M19" s="165"/>
      <c r="N19" s="165"/>
      <c r="O19" s="165"/>
    </row>
    <row r="20" spans="1:8" ht="12.75" customHeight="1">
      <c r="A20" s="153"/>
      <c r="B20" s="157"/>
      <c r="C20" s="174"/>
      <c r="D20" s="174"/>
      <c r="E20" s="176" t="s">
        <v>324</v>
      </c>
      <c r="F20" s="166" t="s">
        <v>325</v>
      </c>
      <c r="G20" s="160"/>
      <c r="H20" s="160">
        <v>1</v>
      </c>
    </row>
    <row r="21" spans="1:8" ht="12.75" customHeight="1">
      <c r="A21" s="153" t="s">
        <v>326</v>
      </c>
      <c r="B21" s="177"/>
      <c r="C21" s="174"/>
      <c r="D21" s="174"/>
      <c r="E21" s="156" t="s">
        <v>327</v>
      </c>
      <c r="F21" s="166" t="s">
        <v>328</v>
      </c>
      <c r="G21" s="160"/>
      <c r="H21" s="160"/>
    </row>
    <row r="22" spans="1:8" ht="12.75" customHeight="1">
      <c r="A22" s="151" t="s">
        <v>329</v>
      </c>
      <c r="B22" s="177" t="s">
        <v>330</v>
      </c>
      <c r="C22" s="158">
        <v>40</v>
      </c>
      <c r="D22" s="158">
        <v>27</v>
      </c>
      <c r="E22" s="175" t="s">
        <v>331</v>
      </c>
      <c r="F22" s="166" t="s">
        <v>332</v>
      </c>
      <c r="G22" s="160"/>
      <c r="H22" s="160">
        <v>1</v>
      </c>
    </row>
    <row r="23" spans="1:8" ht="12.75" customHeight="1">
      <c r="A23" s="156" t="s">
        <v>333</v>
      </c>
      <c r="B23" s="177" t="s">
        <v>334</v>
      </c>
      <c r="C23" s="158"/>
      <c r="D23" s="158"/>
      <c r="E23" s="156" t="s">
        <v>335</v>
      </c>
      <c r="F23" s="166" t="s">
        <v>336</v>
      </c>
      <c r="G23" s="160"/>
      <c r="H23" s="160"/>
    </row>
    <row r="24" spans="1:18" ht="12.75" customHeight="1">
      <c r="A24" s="156" t="s">
        <v>337</v>
      </c>
      <c r="B24" s="177" t="s">
        <v>338</v>
      </c>
      <c r="C24" s="158">
        <v>4</v>
      </c>
      <c r="D24" s="158">
        <v>5</v>
      </c>
      <c r="E24" s="163" t="s">
        <v>107</v>
      </c>
      <c r="F24" s="169" t="s">
        <v>339</v>
      </c>
      <c r="G24" s="152">
        <f>SUM(G19:G23)</f>
        <v>48</v>
      </c>
      <c r="H24" s="152">
        <f>SUM(H19:H23)</f>
        <v>55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 customHeight="1">
      <c r="A25" s="156" t="s">
        <v>82</v>
      </c>
      <c r="B25" s="177" t="s">
        <v>340</v>
      </c>
      <c r="C25" s="158">
        <v>6</v>
      </c>
      <c r="D25" s="158">
        <v>8</v>
      </c>
      <c r="E25" s="176"/>
      <c r="F25" s="151"/>
      <c r="G25" s="167"/>
      <c r="H25" s="167"/>
    </row>
    <row r="26" spans="1:14" ht="12.75" customHeight="1">
      <c r="A26" s="163" t="s">
        <v>80</v>
      </c>
      <c r="B26" s="178" t="s">
        <v>341</v>
      </c>
      <c r="C26" s="174">
        <f>SUM(C22:C25)</f>
        <v>50</v>
      </c>
      <c r="D26" s="174">
        <f>SUM(D22:D25)</f>
        <v>40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 customHeight="1">
      <c r="A27" s="163"/>
      <c r="B27" s="178"/>
      <c r="C27" s="174"/>
      <c r="D27" s="174"/>
      <c r="E27" s="156"/>
      <c r="F27" s="151"/>
      <c r="G27" s="167"/>
      <c r="H27" s="167"/>
    </row>
    <row r="28" spans="1:18" ht="12.75" customHeight="1">
      <c r="A28" s="149" t="s">
        <v>342</v>
      </c>
      <c r="B28" s="145" t="s">
        <v>343</v>
      </c>
      <c r="C28" s="155">
        <f>C26+C19</f>
        <v>1805</v>
      </c>
      <c r="D28" s="155">
        <f>D26+D19</f>
        <v>2018</v>
      </c>
      <c r="E28" s="149" t="s">
        <v>344</v>
      </c>
      <c r="F28" s="169" t="s">
        <v>345</v>
      </c>
      <c r="G28" s="152">
        <f>G13+G15+G24</f>
        <v>1815</v>
      </c>
      <c r="H28" s="152">
        <f>H13+H15+H24</f>
        <v>1871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 customHeight="1">
      <c r="A29" s="149"/>
      <c r="B29" s="145"/>
      <c r="C29" s="174"/>
      <c r="D29" s="174"/>
      <c r="E29" s="149"/>
      <c r="F29" s="166"/>
      <c r="G29" s="167"/>
      <c r="H29" s="167"/>
    </row>
    <row r="30" spans="1:18" ht="12.75" customHeight="1">
      <c r="A30" s="149" t="s">
        <v>346</v>
      </c>
      <c r="B30" s="145" t="s">
        <v>347</v>
      </c>
      <c r="C30" s="155">
        <f>IF((G28-C28)&gt;0,G28-C28,0)</f>
        <v>10</v>
      </c>
      <c r="D30" s="155">
        <f>IF((H28-D28)&gt;0,H28-D28,0)</f>
        <v>0</v>
      </c>
      <c r="E30" s="149" t="s">
        <v>348</v>
      </c>
      <c r="F30" s="169" t="s">
        <v>349</v>
      </c>
      <c r="G30" s="167">
        <f>IF((C28-G28)&gt;0,C28-G28,0)</f>
        <v>0</v>
      </c>
      <c r="H30" s="167">
        <f>IF((D28-H28)&gt;0,D28-H28,0)</f>
        <v>147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 customHeight="1">
      <c r="A31" s="179" t="s">
        <v>350</v>
      </c>
      <c r="B31" s="178" t="s">
        <v>351</v>
      </c>
      <c r="C31" s="158"/>
      <c r="D31" s="158"/>
      <c r="E31" s="153" t="s">
        <v>352</v>
      </c>
      <c r="F31" s="166" t="s">
        <v>353</v>
      </c>
      <c r="G31" s="160"/>
      <c r="H31" s="160"/>
    </row>
    <row r="32" spans="1:8" ht="12.75" customHeight="1">
      <c r="A32" s="153" t="s">
        <v>354</v>
      </c>
      <c r="B32" s="180" t="s">
        <v>355</v>
      </c>
      <c r="C32" s="158"/>
      <c r="D32" s="158"/>
      <c r="E32" s="153" t="s">
        <v>356</v>
      </c>
      <c r="F32" s="166" t="s">
        <v>357</v>
      </c>
      <c r="G32" s="160"/>
      <c r="H32" s="160"/>
    </row>
    <row r="33" spans="1:18" ht="12.75" customHeight="1">
      <c r="A33" s="181" t="s">
        <v>358</v>
      </c>
      <c r="B33" s="178" t="s">
        <v>359</v>
      </c>
      <c r="C33" s="174">
        <f>C28+C31+C32</f>
        <v>1805</v>
      </c>
      <c r="D33" s="174">
        <f>D28+D31+D32</f>
        <v>2018</v>
      </c>
      <c r="E33" s="149" t="s">
        <v>360</v>
      </c>
      <c r="F33" s="169" t="s">
        <v>361</v>
      </c>
      <c r="G33" s="167">
        <f>G32+G31+G28</f>
        <v>1815</v>
      </c>
      <c r="H33" s="167">
        <f>H32+H31+H28</f>
        <v>1871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 customHeight="1">
      <c r="A34" s="181" t="s">
        <v>362</v>
      </c>
      <c r="B34" s="145" t="s">
        <v>363</v>
      </c>
      <c r="C34" s="155">
        <f>IF((G33-C33)&gt;0,G33-C33,0)</f>
        <v>10</v>
      </c>
      <c r="D34" s="155">
        <f>IF((H33-D33)&gt;0,H33-D33,0)</f>
        <v>0</v>
      </c>
      <c r="E34" s="181" t="s">
        <v>364</v>
      </c>
      <c r="F34" s="169" t="s">
        <v>365</v>
      </c>
      <c r="G34" s="152">
        <f>IF((C33-G33)&gt;0,C33-G33,0)</f>
        <v>0</v>
      </c>
      <c r="H34" s="152">
        <f>IF((D33-H33)&gt;0,D33-H33,0)</f>
        <v>147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 customHeight="1">
      <c r="A35" s="153" t="s">
        <v>366</v>
      </c>
      <c r="B35" s="178" t="s">
        <v>367</v>
      </c>
      <c r="C35" s="174">
        <f>C36+C37+C38</f>
        <v>0</v>
      </c>
      <c r="D35" s="174">
        <f>D36+D37+D38</f>
        <v>0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 customHeight="1">
      <c r="A36" s="183" t="s">
        <v>368</v>
      </c>
      <c r="B36" s="177" t="s">
        <v>369</v>
      </c>
      <c r="C36" s="158"/>
      <c r="D36" s="158"/>
      <c r="E36" s="182"/>
      <c r="F36" s="151"/>
      <c r="G36" s="167"/>
      <c r="H36" s="167"/>
    </row>
    <row r="37" spans="1:8" ht="12.75" customHeight="1">
      <c r="A37" s="183" t="s">
        <v>370</v>
      </c>
      <c r="B37" s="184" t="s">
        <v>371</v>
      </c>
      <c r="C37" s="185"/>
      <c r="D37" s="185"/>
      <c r="E37" s="182"/>
      <c r="F37" s="166"/>
      <c r="G37" s="167"/>
      <c r="H37" s="167"/>
    </row>
    <row r="38" spans="1:8" ht="12.75" customHeight="1">
      <c r="A38" s="186" t="s">
        <v>372</v>
      </c>
      <c r="B38" s="184" t="s">
        <v>373</v>
      </c>
      <c r="C38" s="187"/>
      <c r="D38" s="187"/>
      <c r="E38" s="182"/>
      <c r="F38" s="166"/>
      <c r="G38" s="167"/>
      <c r="H38" s="167"/>
    </row>
    <row r="39" spans="1:18" ht="12.75" customHeight="1">
      <c r="A39" s="188" t="s">
        <v>374</v>
      </c>
      <c r="B39" s="189" t="s">
        <v>375</v>
      </c>
      <c r="C39" s="190">
        <f>+IF((G33-C33-C35)&gt;0,G33-C33-C35,0)</f>
        <v>10</v>
      </c>
      <c r="D39" s="190">
        <f>+IF((H33-D33-D35)&gt;0,H33-D33-D35,0)</f>
        <v>0</v>
      </c>
      <c r="E39" s="191" t="s">
        <v>376</v>
      </c>
      <c r="F39" s="192" t="s">
        <v>377</v>
      </c>
      <c r="G39" s="193">
        <f>IF(G34&gt;0,IF(C35+G34&lt;0,0,C35+G34),IF(C34-C35&lt;0,C35-C34,0))</f>
        <v>0</v>
      </c>
      <c r="H39" s="193">
        <f>IF(H34&gt;0,IF(D35+H34&lt;0,0,D35+H34),IF(D34-D35&lt;0,D35-D34,0))</f>
        <v>147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 customHeight="1">
      <c r="A40" s="149" t="s">
        <v>378</v>
      </c>
      <c r="B40" s="148" t="s">
        <v>379</v>
      </c>
      <c r="C40" s="194"/>
      <c r="D40" s="194"/>
      <c r="E40" s="149" t="s">
        <v>378</v>
      </c>
      <c r="F40" s="192" t="s">
        <v>380</v>
      </c>
      <c r="G40" s="160"/>
      <c r="H40" s="160"/>
    </row>
    <row r="41" spans="1:18" ht="12.75" customHeight="1">
      <c r="A41" s="149" t="s">
        <v>381</v>
      </c>
      <c r="B41" s="144" t="s">
        <v>382</v>
      </c>
      <c r="C41" s="150">
        <f>IF(G39=0,IF(C39-C40&gt;0,C39-C40+G40,0),IF(G39-G40&lt;0,G40-G39+C39,0))</f>
        <v>10</v>
      </c>
      <c r="D41" s="150">
        <f>IF(H39=0,IF(D39-D40&gt;0,D39-D40+H40,0),IF(H39-H40&lt;0,H40-H39+D39,0))</f>
        <v>0</v>
      </c>
      <c r="E41" s="149" t="s">
        <v>383</v>
      </c>
      <c r="F41" s="192" t="s">
        <v>384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147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 customHeight="1">
      <c r="A42" s="195" t="s">
        <v>385</v>
      </c>
      <c r="B42" s="144" t="s">
        <v>386</v>
      </c>
      <c r="C42" s="196">
        <f>C33+C35+C39</f>
        <v>1815</v>
      </c>
      <c r="D42" s="196">
        <f>D33+D35+D39</f>
        <v>2018</v>
      </c>
      <c r="E42" s="195" t="s">
        <v>387</v>
      </c>
      <c r="F42" s="189" t="s">
        <v>388</v>
      </c>
      <c r="G42" s="167">
        <f>G39+G33</f>
        <v>1815</v>
      </c>
      <c r="H42" s="167">
        <f>H39+H33</f>
        <v>2018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28.01.2015г.</v>
      </c>
      <c r="B44" s="204"/>
      <c r="C44" s="204" t="str">
        <f>'справка №1-БАЛАНС'!C98:E98</f>
        <v>Съставител: Радостина Цолева</v>
      </c>
      <c r="D44" s="134"/>
      <c r="E44" s="204"/>
      <c r="F44" s="134"/>
      <c r="G44" s="205"/>
      <c r="H44" s="134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4"/>
      <c r="E46" s="210"/>
      <c r="F46" s="210"/>
      <c r="G46" s="134"/>
      <c r="H46" s="134"/>
    </row>
    <row r="47" spans="1:8" ht="12.75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.75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.75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4">
    <mergeCell ref="A1:F1"/>
    <mergeCell ref="D2:E2"/>
    <mergeCell ref="F2:G2"/>
    <mergeCell ref="D47:H47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25" zoomScaleNormal="12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9.00390625" defaultRowHeight="12" customHeight="1"/>
  <cols>
    <col min="1" max="1" width="70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389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6" t="s">
        <v>390</v>
      </c>
      <c r="B4" s="136"/>
      <c r="C4" s="224" t="s">
        <v>3</v>
      </c>
      <c r="D4" s="138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6" t="str">
        <f>+'справка №1-БАЛАНС'!A4</f>
        <v>Вид на отчета:неконсолидиран</v>
      </c>
      <c r="B5" s="136" t="str">
        <f>'справка №1-БАЛАНС'!E4</f>
        <v>междинен</v>
      </c>
      <c r="C5" s="225" t="s">
        <v>6</v>
      </c>
      <c r="D5" s="138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5" t="s">
        <v>8</v>
      </c>
      <c r="B6" s="19" t="str">
        <f>+'справка №1-БАЛАНС'!E5</f>
        <v>31.12.2014г.</v>
      </c>
      <c r="C6" s="226"/>
      <c r="D6" s="227" t="s">
        <v>281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391</v>
      </c>
      <c r="B7" s="229" t="s">
        <v>12</v>
      </c>
      <c r="C7" s="230" t="s">
        <v>13</v>
      </c>
      <c r="D7" s="230" t="s">
        <v>17</v>
      </c>
      <c r="E7" s="231"/>
      <c r="F7" s="231"/>
      <c r="G7" s="220"/>
    </row>
    <row r="8" spans="1:7" ht="12.75" customHeight="1">
      <c r="A8" s="229" t="s">
        <v>18</v>
      </c>
      <c r="B8" s="229" t="s">
        <v>19</v>
      </c>
      <c r="C8" s="232">
        <v>1</v>
      </c>
      <c r="D8" s="232">
        <v>2</v>
      </c>
      <c r="E8" s="231"/>
      <c r="F8" s="231"/>
      <c r="G8" s="220"/>
    </row>
    <row r="9" spans="1:7" ht="12.75">
      <c r="A9" s="233" t="s">
        <v>392</v>
      </c>
      <c r="B9" s="234"/>
      <c r="C9" s="235"/>
      <c r="D9" s="235"/>
      <c r="E9" s="236"/>
      <c r="F9" s="236"/>
      <c r="G9" s="220"/>
    </row>
    <row r="10" spans="1:7" ht="12.75">
      <c r="A10" s="237" t="s">
        <v>393</v>
      </c>
      <c r="B10" s="238" t="s">
        <v>394</v>
      </c>
      <c r="C10" s="239">
        <v>2061</v>
      </c>
      <c r="D10" s="239">
        <v>2066</v>
      </c>
      <c r="E10" s="236"/>
      <c r="F10" s="236"/>
      <c r="G10" s="220"/>
    </row>
    <row r="11" spans="1:13" ht="12.75">
      <c r="A11" s="237" t="s">
        <v>395</v>
      </c>
      <c r="B11" s="238" t="s">
        <v>396</v>
      </c>
      <c r="C11" s="239">
        <v>-1689</v>
      </c>
      <c r="D11" s="239">
        <v>-1837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>
      <c r="A12" s="237" t="s">
        <v>397</v>
      </c>
      <c r="B12" s="238" t="s">
        <v>398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>
      <c r="A13" s="237" t="s">
        <v>399</v>
      </c>
      <c r="B13" s="238" t="s">
        <v>400</v>
      </c>
      <c r="C13" s="239">
        <v>-252</v>
      </c>
      <c r="D13" s="239">
        <v>-226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>
      <c r="A14" s="237" t="s">
        <v>401</v>
      </c>
      <c r="B14" s="238" t="s">
        <v>402</v>
      </c>
      <c r="C14" s="239">
        <v>-96</v>
      </c>
      <c r="D14" s="239">
        <v>-80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>
      <c r="A15" s="243" t="s">
        <v>403</v>
      </c>
      <c r="B15" s="238" t="s">
        <v>404</v>
      </c>
      <c r="C15" s="239">
        <v>0</v>
      </c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>
      <c r="A16" s="244" t="s">
        <v>405</v>
      </c>
      <c r="B16" s="238" t="s">
        <v>406</v>
      </c>
      <c r="C16" s="239">
        <v>89</v>
      </c>
      <c r="D16" s="239"/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>
      <c r="A17" s="237" t="s">
        <v>407</v>
      </c>
      <c r="B17" s="238" t="s">
        <v>408</v>
      </c>
      <c r="C17" s="239">
        <v>-26</v>
      </c>
      <c r="D17" s="239">
        <v>-31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>
      <c r="A18" s="243" t="s">
        <v>409</v>
      </c>
      <c r="B18" s="245" t="s">
        <v>410</v>
      </c>
      <c r="C18" s="239"/>
      <c r="D18" s="239">
        <v>1</v>
      </c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>
      <c r="A19" s="237" t="s">
        <v>411</v>
      </c>
      <c r="B19" s="238" t="s">
        <v>412</v>
      </c>
      <c r="C19" s="239">
        <v>258</v>
      </c>
      <c r="D19" s="239">
        <v>84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>
      <c r="A20" s="246" t="s">
        <v>413</v>
      </c>
      <c r="B20" s="247" t="s">
        <v>414</v>
      </c>
      <c r="C20" s="235">
        <f>SUM(C10:C19)</f>
        <v>345</v>
      </c>
      <c r="D20" s="235">
        <f>SUM(D10:D19)</f>
        <v>-23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>
      <c r="A21" s="233" t="s">
        <v>415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>
      <c r="A22" s="237" t="s">
        <v>416</v>
      </c>
      <c r="B22" s="238" t="s">
        <v>417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>
      <c r="A23" s="237" t="s">
        <v>418</v>
      </c>
      <c r="B23" s="238" t="s">
        <v>419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>
      <c r="A24" s="237" t="s">
        <v>420</v>
      </c>
      <c r="B24" s="238" t="s">
        <v>421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>
      <c r="A25" s="237" t="s">
        <v>422</v>
      </c>
      <c r="B25" s="238" t="s">
        <v>423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>
      <c r="A26" s="237" t="s">
        <v>424</v>
      </c>
      <c r="B26" s="238" t="s">
        <v>425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>
      <c r="A27" s="237" t="s">
        <v>426</v>
      </c>
      <c r="B27" s="238" t="s">
        <v>427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>
      <c r="A28" s="237" t="s">
        <v>428</v>
      </c>
      <c r="B28" s="238" t="s">
        <v>429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>
      <c r="A29" s="237" t="s">
        <v>430</v>
      </c>
      <c r="B29" s="238" t="s">
        <v>431</v>
      </c>
      <c r="C29" s="239"/>
      <c r="D29" s="239">
        <v>1</v>
      </c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>
      <c r="A30" s="237" t="s">
        <v>409</v>
      </c>
      <c r="B30" s="238" t="s">
        <v>432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>
      <c r="A31" s="237" t="s">
        <v>433</v>
      </c>
      <c r="B31" s="238" t="s">
        <v>434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>
      <c r="A32" s="246" t="s">
        <v>435</v>
      </c>
      <c r="B32" s="247" t="s">
        <v>436</v>
      </c>
      <c r="C32" s="235">
        <f>SUM(C22:C31)</f>
        <v>0</v>
      </c>
      <c r="D32" s="235">
        <f>SUM(D22:D31)</f>
        <v>1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>
      <c r="A33" s="233" t="s">
        <v>437</v>
      </c>
      <c r="B33" s="248"/>
      <c r="C33" s="235"/>
      <c r="D33" s="235"/>
      <c r="E33" s="236"/>
      <c r="F33" s="236"/>
      <c r="G33" s="220"/>
    </row>
    <row r="34" spans="1:7" ht="12.75">
      <c r="A34" s="237" t="s">
        <v>438</v>
      </c>
      <c r="B34" s="238" t="s">
        <v>439</v>
      </c>
      <c r="C34" s="239"/>
      <c r="D34" s="239"/>
      <c r="E34" s="236"/>
      <c r="F34" s="236"/>
      <c r="G34" s="220"/>
    </row>
    <row r="35" spans="1:7" ht="12.75">
      <c r="A35" s="243" t="s">
        <v>440</v>
      </c>
      <c r="B35" s="238" t="s">
        <v>441</v>
      </c>
      <c r="C35" s="239"/>
      <c r="D35" s="239"/>
      <c r="E35" s="236"/>
      <c r="F35" s="236"/>
      <c r="G35" s="220"/>
    </row>
    <row r="36" spans="1:7" ht="12.75">
      <c r="A36" s="237" t="s">
        <v>442</v>
      </c>
      <c r="B36" s="238" t="s">
        <v>443</v>
      </c>
      <c r="C36" s="239">
        <v>39</v>
      </c>
      <c r="D36" s="239">
        <v>132</v>
      </c>
      <c r="E36" s="236"/>
      <c r="F36" s="236"/>
      <c r="G36" s="220"/>
    </row>
    <row r="37" spans="1:7" ht="12.75">
      <c r="A37" s="237" t="s">
        <v>444</v>
      </c>
      <c r="B37" s="238" t="s">
        <v>445</v>
      </c>
      <c r="C37" s="239">
        <v>-290</v>
      </c>
      <c r="D37" s="239">
        <v>-69</v>
      </c>
      <c r="E37" s="236"/>
      <c r="F37" s="236"/>
      <c r="G37" s="220"/>
    </row>
    <row r="38" spans="1:7" ht="12.75">
      <c r="A38" s="237" t="s">
        <v>446</v>
      </c>
      <c r="B38" s="238" t="s">
        <v>447</v>
      </c>
      <c r="C38" s="239"/>
      <c r="D38" s="239"/>
      <c r="E38" s="236"/>
      <c r="F38" s="236"/>
      <c r="G38" s="220"/>
    </row>
    <row r="39" spans="1:7" ht="12.75">
      <c r="A39" s="237" t="s">
        <v>448</v>
      </c>
      <c r="B39" s="238" t="s">
        <v>449</v>
      </c>
      <c r="C39" s="239"/>
      <c r="D39" s="239"/>
      <c r="E39" s="236"/>
      <c r="F39" s="236"/>
      <c r="G39" s="220"/>
    </row>
    <row r="40" spans="1:7" ht="12.75">
      <c r="A40" s="237" t="s">
        <v>450</v>
      </c>
      <c r="B40" s="238" t="s">
        <v>451</v>
      </c>
      <c r="C40" s="239"/>
      <c r="D40" s="239"/>
      <c r="E40" s="236"/>
      <c r="F40" s="236"/>
      <c r="G40" s="220"/>
    </row>
    <row r="41" spans="1:8" ht="12.75">
      <c r="A41" s="237" t="s">
        <v>452</v>
      </c>
      <c r="B41" s="238" t="s">
        <v>453</v>
      </c>
      <c r="C41" s="239"/>
      <c r="D41" s="239"/>
      <c r="E41" s="236"/>
      <c r="F41" s="236"/>
      <c r="G41" s="241"/>
      <c r="H41" s="242"/>
    </row>
    <row r="42" spans="1:8" ht="12.75">
      <c r="A42" s="246" t="s">
        <v>454</v>
      </c>
      <c r="B42" s="247" t="s">
        <v>455</v>
      </c>
      <c r="C42" s="235">
        <f>SUM(C34:C41)</f>
        <v>-251</v>
      </c>
      <c r="D42" s="235">
        <f>SUM(D34:D41)</f>
        <v>63</v>
      </c>
      <c r="E42" s="236"/>
      <c r="F42" s="236"/>
      <c r="G42" s="241"/>
      <c r="H42" s="242"/>
    </row>
    <row r="43" spans="1:8" ht="12.75">
      <c r="A43" s="249" t="s">
        <v>456</v>
      </c>
      <c r="B43" s="247" t="s">
        <v>457</v>
      </c>
      <c r="C43" s="235">
        <f>C42+C32+C20</f>
        <v>94</v>
      </c>
      <c r="D43" s="235">
        <f>D42+D32+D20</f>
        <v>41</v>
      </c>
      <c r="E43" s="236"/>
      <c r="F43" s="236"/>
      <c r="G43" s="241"/>
      <c r="H43" s="242"/>
    </row>
    <row r="44" spans="1:8" ht="12.75">
      <c r="A44" s="233" t="s">
        <v>458</v>
      </c>
      <c r="B44" s="248" t="s">
        <v>459</v>
      </c>
      <c r="C44" s="235">
        <v>81</v>
      </c>
      <c r="D44" s="250">
        <v>54</v>
      </c>
      <c r="E44" s="236"/>
      <c r="F44" s="236"/>
      <c r="G44" s="241"/>
      <c r="H44" s="242"/>
    </row>
    <row r="45" spans="1:8" ht="12.75">
      <c r="A45" s="233" t="s">
        <v>460</v>
      </c>
      <c r="B45" s="248" t="s">
        <v>461</v>
      </c>
      <c r="C45" s="235">
        <f>C44+C43</f>
        <v>175</v>
      </c>
      <c r="D45" s="235">
        <f>D44+D43</f>
        <v>95</v>
      </c>
      <c r="E45" s="236"/>
      <c r="F45" s="236"/>
      <c r="G45" s="241"/>
      <c r="H45" s="242"/>
    </row>
    <row r="46" spans="1:8" ht="12.75">
      <c r="A46" s="237" t="s">
        <v>462</v>
      </c>
      <c r="B46" s="248" t="s">
        <v>463</v>
      </c>
      <c r="C46" s="251">
        <v>175</v>
      </c>
      <c r="D46" s="251">
        <v>95</v>
      </c>
      <c r="E46" s="236"/>
      <c r="F46" s="236"/>
      <c r="G46" s="241"/>
      <c r="H46" s="242"/>
    </row>
    <row r="47" spans="1:8" ht="12.75">
      <c r="A47" s="237" t="s">
        <v>464</v>
      </c>
      <c r="B47" s="248" t="s">
        <v>465</v>
      </c>
      <c r="C47" s="251"/>
      <c r="D47" s="251"/>
      <c r="E47" s="220"/>
      <c r="F47" s="220"/>
      <c r="G47" s="241"/>
      <c r="H47" s="242"/>
    </row>
    <row r="48" spans="1:8" ht="12.75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28.01.2015г.</v>
      </c>
      <c r="B49" s="136" t="s">
        <v>278</v>
      </c>
      <c r="C49" s="136"/>
      <c r="D49" s="136" t="s">
        <v>279</v>
      </c>
      <c r="E49" s="136"/>
      <c r="F49" s="136"/>
      <c r="G49" s="241"/>
      <c r="H49" s="242"/>
    </row>
    <row r="50" spans="1:8" ht="12.75">
      <c r="A50" s="255"/>
      <c r="B50" s="255"/>
      <c r="C50" s="256"/>
      <c r="D50" s="256"/>
      <c r="G50" s="242"/>
      <c r="H50" s="242"/>
    </row>
    <row r="51" spans="1:8" ht="12.75">
      <c r="A51" s="257"/>
      <c r="B51" s="257"/>
      <c r="C51" s="258"/>
      <c r="D51" s="258"/>
      <c r="G51" s="242"/>
      <c r="H51" s="242"/>
    </row>
    <row r="52" spans="1:8" ht="12.75">
      <c r="A52" s="257"/>
      <c r="B52" s="259"/>
      <c r="C52" s="260"/>
      <c r="D52" s="260"/>
      <c r="G52" s="242"/>
      <c r="H52" s="242"/>
    </row>
    <row r="53" spans="1:8" ht="12.75">
      <c r="A53" s="257"/>
      <c r="B53" s="257"/>
      <c r="C53" s="258"/>
      <c r="D53" s="258"/>
      <c r="G53" s="242"/>
      <c r="H53" s="242"/>
    </row>
    <row r="54" spans="7:8" ht="12.75">
      <c r="G54" s="242"/>
      <c r="H54" s="242"/>
    </row>
    <row r="55" spans="7:8" ht="12.75" customHeight="1">
      <c r="G55" s="242"/>
      <c r="H55" s="242"/>
    </row>
    <row r="56" spans="7:8" ht="12.75" customHeight="1">
      <c r="G56" s="242"/>
      <c r="H56" s="242"/>
    </row>
    <row r="57" spans="7:8" ht="12.75" customHeight="1">
      <c r="G57" s="242"/>
      <c r="H57" s="242"/>
    </row>
    <row r="58" spans="7:8" ht="12.75" customHeight="1">
      <c r="G58" s="242"/>
      <c r="H58" s="242"/>
    </row>
    <row r="59" spans="7:8" ht="12.75" customHeight="1">
      <c r="G59" s="242"/>
      <c r="H59" s="242"/>
    </row>
    <row r="60" spans="7:8" ht="12.75" customHeight="1">
      <c r="G60" s="242"/>
      <c r="H60" s="242"/>
    </row>
    <row r="61" spans="7:8" ht="12.75" customHeight="1">
      <c r="G61" s="242"/>
      <c r="H61" s="242"/>
    </row>
    <row r="62" spans="7:8" ht="12.75" customHeight="1">
      <c r="G62" s="242"/>
      <c r="H62" s="242"/>
    </row>
    <row r="63" spans="7:8" ht="12.75" customHeight="1">
      <c r="G63" s="242"/>
      <c r="H63" s="242"/>
    </row>
    <row r="64" spans="7:8" ht="12.75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7">
    <mergeCell ref="A2:F2"/>
    <mergeCell ref="A4:B4"/>
    <mergeCell ref="B49:C49"/>
    <mergeCell ref="D49:F49"/>
    <mergeCell ref="A50:B50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34:D40">
      <formula1>-1000000000000000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D31 C34:C40 C41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1">
      <selection activeCell="A23" sqref="A23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5" t="s">
        <v>1</v>
      </c>
      <c r="B3" s="270"/>
      <c r="C3" s="136" t="str">
        <f>'справка №1-БАЛАНС'!E3</f>
        <v>"Специализирани Бизнес Системи" АД</v>
      </c>
      <c r="D3" s="136"/>
      <c r="E3" s="136"/>
      <c r="F3" s="136"/>
      <c r="G3" s="136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5" t="str">
        <f>+'справка №1-БАЛАНС'!A4</f>
        <v>Вид на отчета:неконсолидиран</v>
      </c>
      <c r="B4" s="270"/>
      <c r="C4" s="136" t="str">
        <f>'справка №1-БАЛАНС'!E4</f>
        <v>междинен</v>
      </c>
      <c r="D4" s="136"/>
      <c r="E4" s="136"/>
      <c r="F4" s="136"/>
      <c r="G4" s="136"/>
      <c r="H4" s="136"/>
      <c r="I4" s="136"/>
      <c r="J4" s="273"/>
      <c r="K4" s="274" t="s">
        <v>6</v>
      </c>
      <c r="L4" s="274"/>
      <c r="M4" s="275" t="str">
        <f>'справка №1-БАЛАНС'!H4</f>
        <v> </v>
      </c>
      <c r="N4" s="276"/>
      <c r="O4" s="277"/>
    </row>
    <row r="5" spans="1:14" s="266" customFormat="1" ht="12.75" customHeight="1">
      <c r="A5" s="135" t="s">
        <v>8</v>
      </c>
      <c r="B5" s="278"/>
      <c r="C5" s="279" t="str">
        <f>+'справка №1-БАЛАНС'!E5</f>
        <v>31.12.2014г.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10</v>
      </c>
      <c r="N5" s="282"/>
    </row>
    <row r="6" spans="1:14" s="293" customFormat="1" ht="21.75" customHeight="1">
      <c r="A6" s="284"/>
      <c r="B6" s="285"/>
      <c r="C6" s="286"/>
      <c r="D6" s="287" t="s">
        <v>467</v>
      </c>
      <c r="E6" s="287"/>
      <c r="F6" s="287"/>
      <c r="G6" s="287"/>
      <c r="H6" s="287"/>
      <c r="I6" s="288" t="s">
        <v>468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469</v>
      </c>
      <c r="B7" s="295" t="s">
        <v>470</v>
      </c>
      <c r="C7" s="296" t="s">
        <v>471</v>
      </c>
      <c r="D7" s="297" t="s">
        <v>472</v>
      </c>
      <c r="E7" s="290" t="s">
        <v>473</v>
      </c>
      <c r="F7" s="298" t="s">
        <v>474</v>
      </c>
      <c r="G7" s="298"/>
      <c r="H7" s="298"/>
      <c r="I7" s="290" t="s">
        <v>475</v>
      </c>
      <c r="J7" s="299" t="s">
        <v>476</v>
      </c>
      <c r="K7" s="296" t="s">
        <v>477</v>
      </c>
      <c r="L7" s="296" t="s">
        <v>478</v>
      </c>
      <c r="M7" s="300" t="s">
        <v>479</v>
      </c>
      <c r="N7" s="292"/>
    </row>
    <row r="8" spans="1:14" s="293" customFormat="1" ht="12.75" customHeight="1">
      <c r="A8" s="301"/>
      <c r="B8" s="302"/>
      <c r="C8" s="303"/>
      <c r="D8" s="304"/>
      <c r="E8" s="303"/>
      <c r="F8" s="298" t="s">
        <v>480</v>
      </c>
      <c r="G8" s="298" t="s">
        <v>481</v>
      </c>
      <c r="H8" s="298" t="s">
        <v>482</v>
      </c>
      <c r="I8" s="303"/>
      <c r="J8" s="305"/>
      <c r="K8" s="303"/>
      <c r="L8" s="303"/>
      <c r="M8" s="306"/>
      <c r="N8" s="292"/>
    </row>
    <row r="9" spans="1:14" s="293" customFormat="1" ht="12.75" customHeight="1">
      <c r="A9" s="298" t="s">
        <v>18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.75" customHeight="1">
      <c r="A10" s="298" t="s">
        <v>483</v>
      </c>
      <c r="B10" s="309"/>
      <c r="C10" s="310" t="s">
        <v>51</v>
      </c>
      <c r="D10" s="310" t="s">
        <v>51</v>
      </c>
      <c r="E10" s="311" t="s">
        <v>62</v>
      </c>
      <c r="F10" s="311" t="s">
        <v>69</v>
      </c>
      <c r="G10" s="311" t="s">
        <v>73</v>
      </c>
      <c r="H10" s="311" t="s">
        <v>77</v>
      </c>
      <c r="I10" s="311" t="s">
        <v>90</v>
      </c>
      <c r="J10" s="311" t="s">
        <v>93</v>
      </c>
      <c r="K10" s="312" t="s">
        <v>484</v>
      </c>
      <c r="L10" s="311" t="s">
        <v>116</v>
      </c>
      <c r="M10" s="313" t="s">
        <v>124</v>
      </c>
      <c r="N10" s="292"/>
    </row>
    <row r="11" spans="1:23" ht="12.75" customHeight="1">
      <c r="A11" s="314" t="s">
        <v>485</v>
      </c>
      <c r="B11" s="309" t="s">
        <v>486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10</v>
      </c>
      <c r="J11" s="315">
        <f>'справка №1-БАЛАНС'!H29+'справка №1-БАЛАНС'!H32</f>
        <v>-209</v>
      </c>
      <c r="K11" s="316"/>
      <c r="L11" s="315">
        <f>SUM(C11:K11)</f>
        <v>5976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487</v>
      </c>
      <c r="B12" s="309" t="s">
        <v>488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2</v>
      </c>
      <c r="J12" s="319">
        <f>J13+J14</f>
        <v>0</v>
      </c>
      <c r="K12" s="319">
        <f>K13+K14</f>
        <v>0</v>
      </c>
      <c r="L12" s="315">
        <f>SUM(C12:K12)</f>
        <v>2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489</v>
      </c>
      <c r="B13" s="311" t="s">
        <v>490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.75" customHeight="1">
      <c r="A14" s="321" t="s">
        <v>491</v>
      </c>
      <c r="B14" s="311" t="s">
        <v>492</v>
      </c>
      <c r="C14" s="316"/>
      <c r="D14" s="316"/>
      <c r="E14" s="316"/>
      <c r="F14" s="316"/>
      <c r="G14" s="316"/>
      <c r="H14" s="316"/>
      <c r="I14" s="316">
        <v>2</v>
      </c>
      <c r="J14" s="316"/>
      <c r="K14" s="316"/>
      <c r="L14" s="315">
        <f>SUM(C14:K14)</f>
        <v>2</v>
      </c>
      <c r="M14" s="316"/>
      <c r="N14" s="322"/>
    </row>
    <row r="15" spans="1:23" ht="12.75" customHeight="1">
      <c r="A15" s="314" t="s">
        <v>493</v>
      </c>
      <c r="B15" s="309" t="s">
        <v>494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12</v>
      </c>
      <c r="J15" s="323">
        <f>J11+J12</f>
        <v>-209</v>
      </c>
      <c r="K15" s="323">
        <f>K11+K12</f>
        <v>0</v>
      </c>
      <c r="L15" s="315">
        <f>SUM(C15:K15)</f>
        <v>5978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495</v>
      </c>
      <c r="B16" s="324" t="s">
        <v>496</v>
      </c>
      <c r="C16" s="325"/>
      <c r="D16" s="326"/>
      <c r="E16" s="326"/>
      <c r="F16" s="326"/>
      <c r="G16" s="326"/>
      <c r="H16" s="327"/>
      <c r="I16" s="328">
        <f>+'справка №1-БАЛАНС'!G31</f>
        <v>10</v>
      </c>
      <c r="J16" s="329">
        <f>+'справка №1-БАЛАНС'!G32</f>
        <v>0</v>
      </c>
      <c r="K16" s="316"/>
      <c r="L16" s="315">
        <f>SUM(C16:K16)</f>
        <v>10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497</v>
      </c>
      <c r="B17" s="311" t="s">
        <v>498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.75" customHeight="1">
      <c r="A18" s="331" t="s">
        <v>499</v>
      </c>
      <c r="B18" s="332" t="s">
        <v>500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.75" customHeight="1">
      <c r="A19" s="331" t="s">
        <v>501</v>
      </c>
      <c r="B19" s="332" t="s">
        <v>502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503</v>
      </c>
      <c r="B20" s="311" t="s">
        <v>504</v>
      </c>
      <c r="C20" s="316"/>
      <c r="D20" s="316"/>
      <c r="E20" s="316"/>
      <c r="F20" s="316"/>
      <c r="G20" s="316"/>
      <c r="H20" s="316"/>
      <c r="I20" s="316">
        <v>-10</v>
      </c>
      <c r="J20" s="316">
        <v>10</v>
      </c>
      <c r="K20" s="316"/>
      <c r="L20" s="315">
        <f>SUM(C20:K20)</f>
        <v>0</v>
      </c>
      <c r="M20" s="316"/>
      <c r="N20" s="322"/>
    </row>
    <row r="21" spans="1:23" ht="12.75" customHeight="1">
      <c r="A21" s="321" t="s">
        <v>505</v>
      </c>
      <c r="B21" s="311" t="s">
        <v>506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507</v>
      </c>
      <c r="B22" s="311" t="s">
        <v>508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509</v>
      </c>
      <c r="B23" s="311" t="s">
        <v>510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12.75" customHeight="1">
      <c r="A24" s="321" t="s">
        <v>511</v>
      </c>
      <c r="B24" s="311" t="s">
        <v>512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507</v>
      </c>
      <c r="B25" s="311" t="s">
        <v>513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509</v>
      </c>
      <c r="B26" s="311" t="s">
        <v>514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515</v>
      </c>
      <c r="B27" s="311" t="s">
        <v>516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517</v>
      </c>
      <c r="B28" s="311" t="s">
        <v>518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2.75" customHeight="1">
      <c r="A29" s="314" t="s">
        <v>519</v>
      </c>
      <c r="B29" s="309" t="s">
        <v>520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12</v>
      </c>
      <c r="J29" s="319">
        <f>J17+J20+J21+J24+J28+J27+J15+J16</f>
        <v>-199</v>
      </c>
      <c r="K29" s="319">
        <f>K17+K20+K21+K24+K28+K27+K15+K16</f>
        <v>0</v>
      </c>
      <c r="L29" s="315">
        <f>SUM(C29:K29)</f>
        <v>5988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12.75" customHeight="1">
      <c r="A30" s="321" t="s">
        <v>521</v>
      </c>
      <c r="B30" s="311" t="s">
        <v>522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12.75" customHeight="1">
      <c r="A31" s="321" t="s">
        <v>523</v>
      </c>
      <c r="B31" s="311" t="s">
        <v>524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12.75" customHeight="1">
      <c r="A32" s="314" t="s">
        <v>525</v>
      </c>
      <c r="B32" s="309" t="s">
        <v>526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12</v>
      </c>
      <c r="J32" s="319">
        <f>J29+J30+J31</f>
        <v>-199</v>
      </c>
      <c r="K32" s="319">
        <f>K29+K30+K31</f>
        <v>0</v>
      </c>
      <c r="L32" s="315">
        <f>SUM(C32:K32)</f>
        <v>5988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 t="str">
        <f>+'справка №1-БАЛАНС'!A98</f>
        <v>Дата на съставяне: 28.01.2015г.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6" t="s">
        <v>279</v>
      </c>
      <c r="J35" s="136"/>
      <c r="K35" s="136"/>
      <c r="L35" s="136"/>
      <c r="M35" s="136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42" sqref="T42"/>
    </sheetView>
  </sheetViews>
  <sheetFormatPr defaultColWidth="11.00390625" defaultRowHeight="12" customHeight="1"/>
  <cols>
    <col min="1" max="1" width="4.125" style="348" customWidth="1"/>
    <col min="2" max="2" width="51.37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1.75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528</v>
      </c>
      <c r="B2" s="351"/>
      <c r="C2" s="352"/>
      <c r="D2" s="352"/>
      <c r="E2" s="136" t="str">
        <f>'справка №1-БАЛАНС'!E3</f>
        <v>"Специализирани Бизнес Системи" АД</v>
      </c>
      <c r="F2" s="136"/>
      <c r="G2" s="136"/>
      <c r="H2" s="136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8"/>
    </row>
    <row r="3" spans="1:18" ht="15" customHeight="1">
      <c r="A3" s="351" t="s">
        <v>8</v>
      </c>
      <c r="B3" s="351"/>
      <c r="C3" s="356"/>
      <c r="D3" s="356"/>
      <c r="E3" s="279" t="str">
        <f>+'справка №1-БАЛАНС'!E5</f>
        <v>31.12.2014г.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 t="str">
        <f>'справка №1-БАЛАНС'!H4</f>
        <v> </v>
      </c>
      <c r="Q3" s="360"/>
      <c r="R3" s="140"/>
    </row>
    <row r="4" spans="1:18" ht="12.75" customHeight="1">
      <c r="A4" s="361" t="s">
        <v>529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530</v>
      </c>
    </row>
    <row r="5" spans="1:18" s="367" customFormat="1" ht="30.75" customHeight="1">
      <c r="A5" s="365" t="s">
        <v>469</v>
      </c>
      <c r="B5" s="365"/>
      <c r="C5" s="366" t="s">
        <v>12</v>
      </c>
      <c r="D5" s="365" t="s">
        <v>531</v>
      </c>
      <c r="E5" s="365"/>
      <c r="F5" s="365"/>
      <c r="G5" s="365"/>
      <c r="H5" s="365" t="s">
        <v>532</v>
      </c>
      <c r="I5" s="365"/>
      <c r="J5" s="365" t="s">
        <v>533</v>
      </c>
      <c r="K5" s="365" t="s">
        <v>534</v>
      </c>
      <c r="L5" s="365"/>
      <c r="M5" s="365"/>
      <c r="N5" s="365"/>
      <c r="O5" s="365" t="s">
        <v>532</v>
      </c>
      <c r="P5" s="365"/>
      <c r="Q5" s="365" t="s">
        <v>535</v>
      </c>
      <c r="R5" s="365" t="s">
        <v>536</v>
      </c>
    </row>
    <row r="6" spans="1:18" s="367" customFormat="1" ht="12.75" customHeight="1">
      <c r="A6" s="365"/>
      <c r="B6" s="365"/>
      <c r="C6" s="366"/>
      <c r="D6" s="365" t="s">
        <v>537</v>
      </c>
      <c r="E6" s="365" t="s">
        <v>538</v>
      </c>
      <c r="F6" s="365" t="s">
        <v>539</v>
      </c>
      <c r="G6" s="365" t="s">
        <v>540</v>
      </c>
      <c r="H6" s="365" t="s">
        <v>541</v>
      </c>
      <c r="I6" s="365" t="s">
        <v>542</v>
      </c>
      <c r="J6" s="365"/>
      <c r="K6" s="365" t="s">
        <v>537</v>
      </c>
      <c r="L6" s="365" t="s">
        <v>543</v>
      </c>
      <c r="M6" s="365" t="s">
        <v>544</v>
      </c>
      <c r="N6" s="365" t="s">
        <v>545</v>
      </c>
      <c r="O6" s="365" t="s">
        <v>541</v>
      </c>
      <c r="P6" s="365" t="s">
        <v>542</v>
      </c>
      <c r="Q6" s="365"/>
      <c r="R6" s="365"/>
    </row>
    <row r="7" spans="1:18" s="367" customFormat="1" ht="12.75" customHeight="1">
      <c r="A7" s="368" t="s">
        <v>546</v>
      </c>
      <c r="B7" s="368"/>
      <c r="C7" s="368" t="s">
        <v>19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4" customHeight="1">
      <c r="A8" s="369" t="s">
        <v>547</v>
      </c>
      <c r="B8" s="370" t="s">
        <v>548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549</v>
      </c>
      <c r="B9" s="373" t="s">
        <v>550</v>
      </c>
      <c r="C9" s="374" t="s">
        <v>551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552</v>
      </c>
      <c r="B10" s="373" t="s">
        <v>553</v>
      </c>
      <c r="C10" s="374" t="s">
        <v>554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216</v>
      </c>
      <c r="L10" s="377">
        <v>24</v>
      </c>
      <c r="M10" s="377"/>
      <c r="N10" s="376">
        <f>K10+L10-M10</f>
        <v>240</v>
      </c>
      <c r="O10" s="377"/>
      <c r="P10" s="377"/>
      <c r="Q10" s="376">
        <f>N10+O10-P10</f>
        <v>240</v>
      </c>
      <c r="R10" s="376">
        <f>J10-Q10</f>
        <v>911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555</v>
      </c>
      <c r="B11" s="373" t="s">
        <v>556</v>
      </c>
      <c r="C11" s="374" t="s">
        <v>557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153</v>
      </c>
      <c r="L11" s="377">
        <v>1</v>
      </c>
      <c r="M11" s="377"/>
      <c r="N11" s="376">
        <f>K11+L11-M11</f>
        <v>154</v>
      </c>
      <c r="O11" s="377"/>
      <c r="P11" s="377"/>
      <c r="Q11" s="376">
        <f>N11+O11-P11</f>
        <v>154</v>
      </c>
      <c r="R11" s="376">
        <f>J11-Q11</f>
        <v>12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558</v>
      </c>
      <c r="B12" s="373" t="s">
        <v>559</v>
      </c>
      <c r="C12" s="374" t="s">
        <v>560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561</v>
      </c>
      <c r="B13" s="373" t="s">
        <v>562</v>
      </c>
      <c r="C13" s="374" t="s">
        <v>563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/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564</v>
      </c>
      <c r="B14" s="373" t="s">
        <v>565</v>
      </c>
      <c r="C14" s="374" t="s">
        <v>566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32</v>
      </c>
      <c r="L14" s="377">
        <v>7</v>
      </c>
      <c r="M14" s="377"/>
      <c r="N14" s="376">
        <f>K14+L14-M14</f>
        <v>39</v>
      </c>
      <c r="O14" s="377"/>
      <c r="P14" s="377"/>
      <c r="Q14" s="376">
        <f>N14+O14-P14</f>
        <v>39</v>
      </c>
      <c r="R14" s="376">
        <f>J14-Q14</f>
        <v>21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 customHeight="1">
      <c r="A15" s="379" t="s">
        <v>567</v>
      </c>
      <c r="B15" s="380" t="s">
        <v>568</v>
      </c>
      <c r="C15" s="381" t="s">
        <v>569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/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 customHeight="1">
      <c r="A16" s="373" t="s">
        <v>570</v>
      </c>
      <c r="B16" s="386" t="s">
        <v>571</v>
      </c>
      <c r="C16" s="374" t="s">
        <v>572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/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573</v>
      </c>
      <c r="C17" s="388" t="s">
        <v>574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402</v>
      </c>
      <c r="L17" s="390">
        <f>SUM(L9:L16)</f>
        <v>32</v>
      </c>
      <c r="M17" s="390">
        <f>SUM(M9:M16)</f>
        <v>0</v>
      </c>
      <c r="N17" s="376">
        <f>K17+L17-M17</f>
        <v>434</v>
      </c>
      <c r="O17" s="390">
        <f>SUM(O9:O16)</f>
        <v>0</v>
      </c>
      <c r="P17" s="390">
        <f>SUM(P9:P16)</f>
        <v>0</v>
      </c>
      <c r="Q17" s="376">
        <f>N17+O17-P17</f>
        <v>434</v>
      </c>
      <c r="R17" s="376">
        <f>J17-Q17</f>
        <v>1630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 customHeight="1">
      <c r="A18" s="391" t="s">
        <v>575</v>
      </c>
      <c r="B18" s="392" t="s">
        <v>576</v>
      </c>
      <c r="C18" s="388" t="s">
        <v>577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70" t="s">
        <v>578</v>
      </c>
      <c r="B19" s="392" t="s">
        <v>579</v>
      </c>
      <c r="C19" s="388" t="s">
        <v>580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581</v>
      </c>
      <c r="B20" s="370" t="s">
        <v>582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549</v>
      </c>
      <c r="B21" s="373" t="s">
        <v>583</v>
      </c>
      <c r="C21" s="374" t="s">
        <v>584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531</v>
      </c>
      <c r="L21" s="377">
        <v>33</v>
      </c>
      <c r="M21" s="377"/>
      <c r="N21" s="376">
        <f>K21+L21-M21</f>
        <v>564</v>
      </c>
      <c r="O21" s="377"/>
      <c r="P21" s="377"/>
      <c r="Q21" s="376">
        <f>N21+O21-P21</f>
        <v>564</v>
      </c>
      <c r="R21" s="376">
        <f>J21-Q21</f>
        <v>1135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552</v>
      </c>
      <c r="B22" s="373" t="s">
        <v>585</v>
      </c>
      <c r="C22" s="374" t="s">
        <v>586</v>
      </c>
      <c r="D22" s="375">
        <v>8</v>
      </c>
      <c r="E22" s="375"/>
      <c r="F22" s="375"/>
      <c r="G22" s="376">
        <f>D22+E22-F22</f>
        <v>8</v>
      </c>
      <c r="H22" s="377"/>
      <c r="I22" s="377"/>
      <c r="J22" s="376">
        <f>G22+H22-I22</f>
        <v>8</v>
      </c>
      <c r="K22" s="377">
        <v>6</v>
      </c>
      <c r="L22" s="377">
        <v>1</v>
      </c>
      <c r="M22" s="377"/>
      <c r="N22" s="376">
        <f>K22+L22-M22</f>
        <v>7</v>
      </c>
      <c r="O22" s="377"/>
      <c r="P22" s="377"/>
      <c r="Q22" s="376">
        <f>N22+O22-P22</f>
        <v>7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555</v>
      </c>
      <c r="B23" s="380" t="s">
        <v>587</v>
      </c>
      <c r="C23" s="374" t="s">
        <v>588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/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558</v>
      </c>
      <c r="B24" s="398" t="s">
        <v>571</v>
      </c>
      <c r="C24" s="374" t="s">
        <v>589</v>
      </c>
      <c r="D24" s="375">
        <v>35</v>
      </c>
      <c r="E24" s="375"/>
      <c r="F24" s="375"/>
      <c r="G24" s="376">
        <f>D24+E24-F24</f>
        <v>35</v>
      </c>
      <c r="H24" s="377"/>
      <c r="I24" s="377"/>
      <c r="J24" s="376">
        <f>G24+H24-I24</f>
        <v>35</v>
      </c>
      <c r="K24" s="377">
        <v>24</v>
      </c>
      <c r="L24" s="377"/>
      <c r="M24" s="377"/>
      <c r="N24" s="376">
        <f>K24+L24-M24</f>
        <v>24</v>
      </c>
      <c r="O24" s="377"/>
      <c r="P24" s="377"/>
      <c r="Q24" s="376">
        <f>N24+O24-P24</f>
        <v>24</v>
      </c>
      <c r="R24" s="376">
        <f>J24-Q24</f>
        <v>11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590</v>
      </c>
      <c r="C25" s="399" t="s">
        <v>591</v>
      </c>
      <c r="D25" s="400">
        <f>SUM(D21:D24)</f>
        <v>1742</v>
      </c>
      <c r="E25" s="400">
        <f>SUM(E21:E24)</f>
        <v>0</v>
      </c>
      <c r="F25" s="400">
        <f>SUM(F21:F24)</f>
        <v>0</v>
      </c>
      <c r="G25" s="401">
        <f>D25+E25-F25</f>
        <v>1742</v>
      </c>
      <c r="H25" s="402">
        <f>SUM(H21:H24)</f>
        <v>0</v>
      </c>
      <c r="I25" s="402">
        <f>SUM(I21:I24)</f>
        <v>0</v>
      </c>
      <c r="J25" s="401">
        <f>G25+H25-I25</f>
        <v>1742</v>
      </c>
      <c r="K25" s="402">
        <f>SUM(K21:K24)</f>
        <v>561</v>
      </c>
      <c r="L25" s="402">
        <f>SUM(L21:L24)</f>
        <v>34</v>
      </c>
      <c r="M25" s="402">
        <f>SUM(M21:M24)</f>
        <v>0</v>
      </c>
      <c r="N25" s="401">
        <f>K25+L25-M25</f>
        <v>595</v>
      </c>
      <c r="O25" s="402">
        <f>SUM(O21:O24)</f>
        <v>0</v>
      </c>
      <c r="P25" s="402">
        <f>SUM(P21:P24)</f>
        <v>0</v>
      </c>
      <c r="Q25" s="401">
        <f>N25+O25-P25</f>
        <v>595</v>
      </c>
      <c r="R25" s="401">
        <f>J25-Q25</f>
        <v>1147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 customHeight="1">
      <c r="A26" s="395" t="s">
        <v>592</v>
      </c>
      <c r="B26" s="403" t="s">
        <v>593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549</v>
      </c>
      <c r="B27" s="409" t="s">
        <v>594</v>
      </c>
      <c r="C27" s="410" t="s">
        <v>595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111</v>
      </c>
      <c r="C28" s="374" t="s">
        <v>596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113</v>
      </c>
      <c r="C29" s="374" t="s">
        <v>597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117</v>
      </c>
      <c r="C30" s="374" t="s">
        <v>598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119</v>
      </c>
      <c r="C31" s="374" t="s">
        <v>599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552</v>
      </c>
      <c r="B32" s="409" t="s">
        <v>600</v>
      </c>
      <c r="C32" s="374" t="s">
        <v>601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125</v>
      </c>
      <c r="C33" s="374" t="s">
        <v>602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603</v>
      </c>
      <c r="C34" s="374" t="s">
        <v>604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605</v>
      </c>
      <c r="C35" s="374" t="s">
        <v>606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 customHeight="1">
      <c r="A36" s="373"/>
      <c r="B36" s="416" t="s">
        <v>607</v>
      </c>
      <c r="C36" s="374" t="s">
        <v>608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555</v>
      </c>
      <c r="B37" s="416" t="s">
        <v>571</v>
      </c>
      <c r="C37" s="374" t="s">
        <v>609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610</v>
      </c>
      <c r="C38" s="388" t="s">
        <v>611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612</v>
      </c>
      <c r="B39" s="391" t="s">
        <v>613</v>
      </c>
      <c r="C39" s="388" t="s">
        <v>614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615</v>
      </c>
      <c r="C40" s="366" t="s">
        <v>616</v>
      </c>
      <c r="D40" s="418">
        <f>D17+D18+D19+D25+D38+D39</f>
        <v>4266</v>
      </c>
      <c r="E40" s="418">
        <f>E17+E18+E19+E25+E38+E39</f>
        <v>0</v>
      </c>
      <c r="F40" s="418">
        <f>F17+F18+F19+F25+F38+F39</f>
        <v>0</v>
      </c>
      <c r="G40" s="418">
        <f>G17+G18+G19+G25+G38+G39</f>
        <v>4266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4266</v>
      </c>
      <c r="K40" s="418">
        <f>K17+K18+K19+K25+K38+K39</f>
        <v>963</v>
      </c>
      <c r="L40" s="418">
        <f>L17+L18+L19+L25+L38+L39</f>
        <v>66</v>
      </c>
      <c r="M40" s="418">
        <f>M17+M18+M19+M25+M38+M39</f>
        <v>0</v>
      </c>
      <c r="N40" s="418">
        <f>N17+N18+N19+N25+N38+N39</f>
        <v>1029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1029</v>
      </c>
      <c r="R40" s="418">
        <f>R17+R18+R19+R25+R38+R39</f>
        <v>3237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617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28.01.2015г.</v>
      </c>
      <c r="C44" s="423"/>
      <c r="D44" s="424"/>
      <c r="E44" s="424"/>
      <c r="F44" s="424"/>
      <c r="G44" s="361"/>
      <c r="H44" s="5" t="s">
        <v>278</v>
      </c>
      <c r="I44" s="5"/>
      <c r="J44" s="5"/>
      <c r="K44" s="425"/>
      <c r="L44" s="425"/>
      <c r="M44" s="425"/>
      <c r="N44" s="425"/>
      <c r="O44" s="5" t="s">
        <v>279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="110" zoomScaleNormal="110" workbookViewId="0" topLeftCell="A1">
      <selection activeCell="A14" sqref="A14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12.75" customHeight="1">
      <c r="A1" s="430" t="s">
        <v>618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 t="str">
        <f>"Име на отчитащото се предприятие:"&amp;" "&amp;'справка №1-БАЛАНС'!E3</f>
        <v>Име на отчитащото се предприятие: "Специализирани Бизнес Системи" АД</v>
      </c>
      <c r="B3" s="356"/>
      <c r="C3" s="138" t="s">
        <v>3</v>
      </c>
      <c r="E3" s="138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619</v>
      </c>
      <c r="B4" s="439"/>
      <c r="C4" s="140" t="s">
        <v>6</v>
      </c>
      <c r="D4" s="140"/>
      <c r="E4" s="138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620</v>
      </c>
      <c r="B5" s="442"/>
      <c r="C5" s="443"/>
      <c r="D5" s="443"/>
      <c r="E5" s="444" t="s">
        <v>621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469</v>
      </c>
      <c r="B6" s="447" t="s">
        <v>12</v>
      </c>
      <c r="C6" s="448" t="s">
        <v>622</v>
      </c>
      <c r="D6" s="449" t="s">
        <v>623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624</v>
      </c>
      <c r="E7" s="455" t="s">
        <v>625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18</v>
      </c>
      <c r="B8" s="453" t="s">
        <v>19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626</v>
      </c>
      <c r="B9" s="456" t="s">
        <v>627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628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629</v>
      </c>
      <c r="B11" s="463" t="s">
        <v>630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631</v>
      </c>
      <c r="B12" s="463" t="s">
        <v>632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633</v>
      </c>
      <c r="B13" s="463" t="s">
        <v>634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635</v>
      </c>
      <c r="B14" s="463" t="s">
        <v>636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637</v>
      </c>
      <c r="B15" s="463" t="s">
        <v>638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639</v>
      </c>
      <c r="B16" s="463" t="s">
        <v>640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641</v>
      </c>
      <c r="B17" s="463" t="s">
        <v>642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635</v>
      </c>
      <c r="B18" s="463" t="s">
        <v>643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644</v>
      </c>
      <c r="B19" s="456" t="s">
        <v>645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646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647</v>
      </c>
      <c r="B21" s="456" t="s">
        <v>648</v>
      </c>
      <c r="C21" s="457">
        <v>40</v>
      </c>
      <c r="D21" s="457">
        <v>4</v>
      </c>
      <c r="E21" s="458">
        <f>C21-D21</f>
        <v>36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649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650</v>
      </c>
      <c r="B24" s="463" t="s">
        <v>651</v>
      </c>
      <c r="C24" s="464">
        <f>SUM(C25:C27)</f>
        <v>860</v>
      </c>
      <c r="D24" s="464">
        <f>SUM(D25:D27)</f>
        <v>37</v>
      </c>
      <c r="E24" s="458">
        <f>SUM(E25:E27)</f>
        <v>823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652</v>
      </c>
      <c r="B25" s="463" t="s">
        <v>653</v>
      </c>
      <c r="C25" s="457">
        <v>776</v>
      </c>
      <c r="D25" s="457">
        <v>33</v>
      </c>
      <c r="E25" s="458">
        <f>C25-D25</f>
        <v>743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654</v>
      </c>
      <c r="B26" s="463" t="s">
        <v>655</v>
      </c>
      <c r="C26" s="457">
        <v>84</v>
      </c>
      <c r="D26" s="457">
        <v>4</v>
      </c>
      <c r="E26" s="458">
        <f>C26-D26</f>
        <v>80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656</v>
      </c>
      <c r="B27" s="463" t="s">
        <v>657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658</v>
      </c>
      <c r="B28" s="463" t="s">
        <v>659</v>
      </c>
      <c r="C28" s="457">
        <v>256</v>
      </c>
      <c r="D28" s="457">
        <v>256</v>
      </c>
      <c r="E28" s="458">
        <f>C28-D28</f>
        <v>0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660</v>
      </c>
      <c r="B29" s="463" t="s">
        <v>661</v>
      </c>
      <c r="C29" s="457">
        <v>15</v>
      </c>
      <c r="D29" s="457">
        <v>15</v>
      </c>
      <c r="E29" s="458">
        <f>C29-D29</f>
        <v>0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662</v>
      </c>
      <c r="B30" s="463" t="s">
        <v>663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664</v>
      </c>
      <c r="B31" s="463" t="s">
        <v>665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666</v>
      </c>
      <c r="B32" s="463" t="s">
        <v>667</v>
      </c>
      <c r="C32" s="457">
        <v>529</v>
      </c>
      <c r="D32" s="457">
        <v>331</v>
      </c>
      <c r="E32" s="458">
        <f>C32-D32</f>
        <v>198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668</v>
      </c>
      <c r="B33" s="463" t="s">
        <v>669</v>
      </c>
      <c r="C33" s="469">
        <f>SUM(C34:C37)</f>
        <v>21</v>
      </c>
      <c r="D33" s="469">
        <f>SUM(D34:D37)</f>
        <v>0</v>
      </c>
      <c r="E33" s="470">
        <f>SUM(E34:E37)</f>
        <v>21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670</v>
      </c>
      <c r="B34" s="463" t="s">
        <v>671</v>
      </c>
      <c r="C34" s="457">
        <v>21</v>
      </c>
      <c r="D34" s="457"/>
      <c r="E34" s="458">
        <f>C34-D34</f>
        <v>21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672</v>
      </c>
      <c r="B35" s="463" t="s">
        <v>673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674</v>
      </c>
      <c r="B36" s="463" t="s">
        <v>675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676</v>
      </c>
      <c r="B37" s="463" t="s">
        <v>677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678</v>
      </c>
      <c r="B38" s="463" t="s">
        <v>679</v>
      </c>
      <c r="C38" s="464">
        <f>SUM(C39:C42)</f>
        <v>317</v>
      </c>
      <c r="D38" s="469">
        <f>SUM(D39:D42)</f>
        <v>10</v>
      </c>
      <c r="E38" s="470">
        <f>SUM(E39:E42)</f>
        <v>307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680</v>
      </c>
      <c r="B39" s="463" t="s">
        <v>681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682</v>
      </c>
      <c r="B40" s="463" t="s">
        <v>683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684</v>
      </c>
      <c r="B41" s="463" t="s">
        <v>685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686</v>
      </c>
      <c r="B42" s="463" t="s">
        <v>687</v>
      </c>
      <c r="C42" s="457">
        <v>317</v>
      </c>
      <c r="D42" s="457">
        <v>10</v>
      </c>
      <c r="E42" s="458">
        <f>C42-D42</f>
        <v>307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688</v>
      </c>
      <c r="B43" s="456" t="s">
        <v>689</v>
      </c>
      <c r="C43" s="461">
        <f>C24+C28+C29+C31+C30+C32+C33+C38</f>
        <v>1998</v>
      </c>
      <c r="D43" s="461">
        <f>D24+D28+D29+D31+D30+D32+D33+D38</f>
        <v>649</v>
      </c>
      <c r="E43" s="467">
        <f>E24+E28+E29+E31+E30+E32+E33+E38</f>
        <v>1349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690</v>
      </c>
      <c r="B44" s="460" t="s">
        <v>691</v>
      </c>
      <c r="C44" s="471">
        <f>C43+C21+C19+C9</f>
        <v>2038</v>
      </c>
      <c r="D44" s="471">
        <f>D43+D21+D19+D9</f>
        <v>653</v>
      </c>
      <c r="E44" s="467">
        <f>E43+E21+E19+E9</f>
        <v>1385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692</v>
      </c>
      <c r="B47" s="473"/>
      <c r="C47" s="477"/>
      <c r="D47" s="477"/>
      <c r="E47" s="477"/>
      <c r="F47" s="450" t="s">
        <v>281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469</v>
      </c>
      <c r="B48" s="447" t="s">
        <v>12</v>
      </c>
      <c r="C48" s="478" t="s">
        <v>693</v>
      </c>
      <c r="D48" s="449" t="s">
        <v>694</v>
      </c>
      <c r="E48" s="449"/>
      <c r="F48" s="449" t="s">
        <v>695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624</v>
      </c>
      <c r="E49" s="454" t="s">
        <v>625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18</v>
      </c>
      <c r="B50" s="453" t="s">
        <v>19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696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 customHeight="1">
      <c r="A52" s="462" t="s">
        <v>697</v>
      </c>
      <c r="B52" s="463" t="s">
        <v>698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 customHeight="1">
      <c r="A53" s="462" t="s">
        <v>699</v>
      </c>
      <c r="B53" s="463" t="s">
        <v>700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 customHeight="1">
      <c r="A54" s="462" t="s">
        <v>701</v>
      </c>
      <c r="B54" s="463" t="s">
        <v>702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 customHeight="1">
      <c r="A55" s="462" t="s">
        <v>686</v>
      </c>
      <c r="B55" s="463" t="s">
        <v>703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 customHeight="1">
      <c r="A56" s="462" t="s">
        <v>704</v>
      </c>
      <c r="B56" s="463" t="s">
        <v>705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 customHeight="1">
      <c r="A57" s="462" t="s">
        <v>706</v>
      </c>
      <c r="B57" s="463" t="s">
        <v>707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 customHeight="1">
      <c r="A58" s="481" t="s">
        <v>708</v>
      </c>
      <c r="B58" s="463" t="s">
        <v>709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 customHeight="1">
      <c r="A59" s="481" t="s">
        <v>710</v>
      </c>
      <c r="B59" s="463" t="s">
        <v>711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 customHeight="1">
      <c r="A60" s="481" t="s">
        <v>708</v>
      </c>
      <c r="B60" s="463" t="s">
        <v>712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 customHeight="1">
      <c r="A61" s="462" t="s">
        <v>143</v>
      </c>
      <c r="B61" s="463" t="s">
        <v>713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 customHeight="1">
      <c r="A62" s="462" t="s">
        <v>146</v>
      </c>
      <c r="B62" s="463" t="s">
        <v>714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 customHeight="1">
      <c r="A63" s="462" t="s">
        <v>715</v>
      </c>
      <c r="B63" s="463" t="s">
        <v>716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 customHeight="1">
      <c r="A64" s="462" t="s">
        <v>717</v>
      </c>
      <c r="B64" s="463" t="s">
        <v>718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 customHeight="1">
      <c r="A65" s="462" t="s">
        <v>719</v>
      </c>
      <c r="B65" s="463" t="s">
        <v>720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 customHeight="1">
      <c r="A66" s="466" t="s">
        <v>721</v>
      </c>
      <c r="B66" s="456" t="s">
        <v>722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723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724</v>
      </c>
      <c r="B68" s="486" t="s">
        <v>725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726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 customHeight="1">
      <c r="A71" s="462" t="s">
        <v>697</v>
      </c>
      <c r="B71" s="463" t="s">
        <v>727</v>
      </c>
      <c r="C71" s="469">
        <f>SUM(C72:C74)</f>
        <v>257</v>
      </c>
      <c r="D71" s="469">
        <f>SUM(D72:D74)</f>
        <v>45</v>
      </c>
      <c r="E71" s="469">
        <f>SUM(E72:E74)</f>
        <v>212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 customHeight="1">
      <c r="A72" s="462" t="s">
        <v>728</v>
      </c>
      <c r="B72" s="463" t="s">
        <v>729</v>
      </c>
      <c r="C72" s="457">
        <v>257</v>
      </c>
      <c r="D72" s="457">
        <v>45</v>
      </c>
      <c r="E72" s="464">
        <f>C72-D72</f>
        <v>212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 customHeight="1">
      <c r="A73" s="462" t="s">
        <v>730</v>
      </c>
      <c r="B73" s="463" t="s">
        <v>731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 customHeight="1">
      <c r="A74" s="462" t="s">
        <v>732</v>
      </c>
      <c r="B74" s="463" t="s">
        <v>733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 customHeight="1">
      <c r="A75" s="462" t="s">
        <v>704</v>
      </c>
      <c r="B75" s="463" t="s">
        <v>734</v>
      </c>
      <c r="C75" s="471">
        <f>C76+C78</f>
        <v>264</v>
      </c>
      <c r="D75" s="471">
        <f>D76+D78</f>
        <v>264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 customHeight="1">
      <c r="A76" s="462" t="s">
        <v>735</v>
      </c>
      <c r="B76" s="463" t="s">
        <v>736</v>
      </c>
      <c r="C76" s="487">
        <v>264</v>
      </c>
      <c r="D76" s="457">
        <f>C76</f>
        <v>264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 customHeight="1">
      <c r="A77" s="462" t="s">
        <v>737</v>
      </c>
      <c r="B77" s="463" t="s">
        <v>738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 customHeight="1">
      <c r="A78" s="462" t="s">
        <v>739</v>
      </c>
      <c r="B78" s="463" t="s">
        <v>740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 customHeight="1">
      <c r="A79" s="462" t="s">
        <v>708</v>
      </c>
      <c r="B79" s="463" t="s">
        <v>741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 customHeight="1">
      <c r="A80" s="462" t="s">
        <v>742</v>
      </c>
      <c r="B80" s="463" t="s">
        <v>743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 customHeight="1">
      <c r="A81" s="462" t="s">
        <v>744</v>
      </c>
      <c r="B81" s="463" t="s">
        <v>745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 customHeight="1">
      <c r="A82" s="462" t="s">
        <v>746</v>
      </c>
      <c r="B82" s="463" t="s">
        <v>747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 customHeight="1">
      <c r="A83" s="462" t="s">
        <v>748</v>
      </c>
      <c r="B83" s="463" t="s">
        <v>749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 customHeight="1">
      <c r="A84" s="462" t="s">
        <v>750</v>
      </c>
      <c r="B84" s="463" t="s">
        <v>751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 customHeight="1">
      <c r="A85" s="462" t="s">
        <v>752</v>
      </c>
      <c r="B85" s="463" t="s">
        <v>753</v>
      </c>
      <c r="C85" s="461">
        <f>SUM(C86:C90)+C94</f>
        <v>521</v>
      </c>
      <c r="D85" s="461">
        <f>SUM(D86:D90)+D94</f>
        <v>521</v>
      </c>
      <c r="E85" s="461">
        <f>SUM(E86:E90)+E94</f>
        <v>0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 customHeight="1">
      <c r="A86" s="462" t="s">
        <v>754</v>
      </c>
      <c r="B86" s="463" t="s">
        <v>755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 customHeight="1">
      <c r="A87" s="462" t="s">
        <v>756</v>
      </c>
      <c r="B87" s="463" t="s">
        <v>757</v>
      </c>
      <c r="C87" s="487">
        <v>355</v>
      </c>
      <c r="D87" s="457">
        <v>355</v>
      </c>
      <c r="E87" s="464">
        <f>C87-D87</f>
        <v>0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 customHeight="1">
      <c r="A88" s="462" t="s">
        <v>758</v>
      </c>
      <c r="B88" s="463" t="s">
        <v>759</v>
      </c>
      <c r="C88" s="487">
        <v>51</v>
      </c>
      <c r="D88" s="457">
        <v>51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 customHeight="1">
      <c r="A89" s="462" t="s">
        <v>760</v>
      </c>
      <c r="B89" s="463" t="s">
        <v>761</v>
      </c>
      <c r="C89" s="487">
        <v>59</v>
      </c>
      <c r="D89" s="457">
        <v>59</v>
      </c>
      <c r="E89" s="464">
        <f>C89-D89</f>
        <v>0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 customHeight="1">
      <c r="A90" s="462" t="s">
        <v>762</v>
      </c>
      <c r="B90" s="463" t="s">
        <v>763</v>
      </c>
      <c r="C90" s="471">
        <f>SUM(C91:C93)</f>
        <v>32</v>
      </c>
      <c r="D90" s="471">
        <f>SUM(D91:D93)</f>
        <v>32</v>
      </c>
      <c r="E90" s="471">
        <f>SUM(E91:E93)</f>
        <v>0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 customHeight="1">
      <c r="A91" s="462" t="s">
        <v>764</v>
      </c>
      <c r="B91" s="463" t="s">
        <v>765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 customHeight="1">
      <c r="A92" s="462" t="s">
        <v>672</v>
      </c>
      <c r="B92" s="463" t="s">
        <v>766</v>
      </c>
      <c r="C92" s="457">
        <v>18</v>
      </c>
      <c r="D92" s="457">
        <v>18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 customHeight="1">
      <c r="A93" s="462" t="s">
        <v>676</v>
      </c>
      <c r="B93" s="463" t="s">
        <v>767</v>
      </c>
      <c r="C93" s="457">
        <v>14</v>
      </c>
      <c r="D93" s="457">
        <v>14</v>
      </c>
      <c r="E93" s="464">
        <f>C93-D93</f>
        <v>0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768</v>
      </c>
      <c r="B94" s="463" t="s">
        <v>769</v>
      </c>
      <c r="C94" s="457">
        <v>24</v>
      </c>
      <c r="D94" s="457">
        <v>24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770</v>
      </c>
      <c r="B95" s="463" t="s">
        <v>771</v>
      </c>
      <c r="C95" s="457">
        <v>105</v>
      </c>
      <c r="D95" s="457">
        <v>2</v>
      </c>
      <c r="E95" s="464">
        <f>C95-D95</f>
        <v>103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772</v>
      </c>
      <c r="B96" s="486" t="s">
        <v>773</v>
      </c>
      <c r="C96" s="461">
        <f>C85+C80+C75+C71+C95</f>
        <v>1147</v>
      </c>
      <c r="D96" s="461">
        <f>D85+D80+D75+D71+D95</f>
        <v>832</v>
      </c>
      <c r="E96" s="461">
        <f>E85+E80+E75+E71+E95</f>
        <v>315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 customHeight="1">
      <c r="A97" s="454" t="s">
        <v>774</v>
      </c>
      <c r="B97" s="460" t="s">
        <v>775</v>
      </c>
      <c r="C97" s="461">
        <f>C96+C68+C66</f>
        <v>1367</v>
      </c>
      <c r="D97" s="461">
        <f>D96+D68+D66</f>
        <v>832</v>
      </c>
      <c r="E97" s="461">
        <f>E96+E68+E66</f>
        <v>535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 customHeight="1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 customHeight="1">
      <c r="A99" s="472" t="s">
        <v>776</v>
      </c>
      <c r="B99" s="491"/>
      <c r="C99" s="489"/>
      <c r="D99" s="489"/>
      <c r="E99" s="489"/>
      <c r="F99" s="492" t="s">
        <v>530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 customHeight="1">
      <c r="A100" s="449" t="s">
        <v>469</v>
      </c>
      <c r="B100" s="460" t="s">
        <v>470</v>
      </c>
      <c r="C100" s="449" t="s">
        <v>777</v>
      </c>
      <c r="D100" s="449" t="s">
        <v>778</v>
      </c>
      <c r="E100" s="449" t="s">
        <v>779</v>
      </c>
      <c r="F100" s="449" t="s">
        <v>780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 customHeight="1">
      <c r="A101" s="449" t="s">
        <v>18</v>
      </c>
      <c r="B101" s="460" t="s">
        <v>19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 customHeight="1">
      <c r="A102" s="462" t="s">
        <v>781</v>
      </c>
      <c r="B102" s="463" t="s">
        <v>782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 customHeight="1">
      <c r="A103" s="462" t="s">
        <v>783</v>
      </c>
      <c r="B103" s="463" t="s">
        <v>784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 customHeight="1">
      <c r="A104" s="462" t="s">
        <v>785</v>
      </c>
      <c r="B104" s="463" t="s">
        <v>786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 customHeight="1">
      <c r="A105" s="497" t="s">
        <v>787</v>
      </c>
      <c r="B105" s="460" t="s">
        <v>788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 customHeight="1">
      <c r="A106" s="498" t="s">
        <v>789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790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 t="str">
        <f>+'справка №1-БАЛАНС'!A98</f>
        <v>Дата на съставяне: 28.01.2015г.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279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10" sqref="A10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791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792</v>
      </c>
      <c r="D3" s="513"/>
      <c r="E3" s="513"/>
      <c r="F3" s="513"/>
      <c r="G3" s="513"/>
      <c r="H3" s="509"/>
      <c r="I3" s="509"/>
    </row>
    <row r="4" spans="1:9" ht="15" customHeight="1">
      <c r="A4" s="514" t="s">
        <v>528</v>
      </c>
      <c r="B4" s="515"/>
      <c r="C4" s="136" t="str">
        <f>'справка №1-БАЛАНС'!E3</f>
        <v>"Специализирани Бизнес Системи" АД</v>
      </c>
      <c r="D4" s="136"/>
      <c r="E4" s="136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 t="str">
        <f>+'справка №1-БАЛАНС'!E5</f>
        <v>31.12.2014г.</v>
      </c>
      <c r="D5" s="279"/>
      <c r="E5" s="279"/>
      <c r="F5" s="518"/>
      <c r="G5" s="140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6"/>
      <c r="F6" s="357"/>
      <c r="G6" s="357"/>
      <c r="H6" s="357"/>
      <c r="I6" s="362" t="s">
        <v>793</v>
      </c>
    </row>
    <row r="7" spans="1:9" s="525" customFormat="1" ht="12.75" customHeight="1">
      <c r="A7" s="522" t="s">
        <v>469</v>
      </c>
      <c r="B7" s="523"/>
      <c r="C7" s="524" t="s">
        <v>794</v>
      </c>
      <c r="D7" s="524"/>
      <c r="E7" s="524"/>
      <c r="F7" s="524" t="s">
        <v>795</v>
      </c>
      <c r="G7" s="524"/>
      <c r="H7" s="524"/>
      <c r="I7" s="524"/>
    </row>
    <row r="8" spans="1:9" s="525" customFormat="1" ht="12.75" customHeight="1">
      <c r="A8" s="522"/>
      <c r="B8" s="526" t="s">
        <v>12</v>
      </c>
      <c r="C8" s="527" t="s">
        <v>796</v>
      </c>
      <c r="D8" s="527" t="s">
        <v>797</v>
      </c>
      <c r="E8" s="527" t="s">
        <v>798</v>
      </c>
      <c r="F8" s="528" t="s">
        <v>799</v>
      </c>
      <c r="G8" s="529" t="s">
        <v>800</v>
      </c>
      <c r="H8" s="529"/>
      <c r="I8" s="529" t="s">
        <v>801</v>
      </c>
    </row>
    <row r="9" spans="1:9" s="525" customFormat="1" ht="12.75">
      <c r="A9" s="522"/>
      <c r="B9" s="530"/>
      <c r="C9" s="531"/>
      <c r="D9" s="531"/>
      <c r="E9" s="531"/>
      <c r="F9" s="528"/>
      <c r="G9" s="524" t="s">
        <v>541</v>
      </c>
      <c r="H9" s="524" t="s">
        <v>542</v>
      </c>
      <c r="I9" s="529"/>
    </row>
    <row r="10" spans="1:9" s="535" customFormat="1" ht="12.75">
      <c r="A10" s="532" t="s">
        <v>18</v>
      </c>
      <c r="B10" s="533" t="s">
        <v>19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802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803</v>
      </c>
      <c r="B12" s="539" t="s">
        <v>804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805</v>
      </c>
      <c r="B13" s="539" t="s">
        <v>806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605</v>
      </c>
      <c r="B14" s="539" t="s">
        <v>807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808</v>
      </c>
      <c r="B15" s="539" t="s">
        <v>809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82</v>
      </c>
      <c r="B16" s="539" t="s">
        <v>810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573</v>
      </c>
      <c r="B17" s="545" t="s">
        <v>811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812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803</v>
      </c>
      <c r="B19" s="539" t="s">
        <v>813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814</v>
      </c>
      <c r="B20" s="539" t="s">
        <v>815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816</v>
      </c>
      <c r="B21" s="539" t="s">
        <v>817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818</v>
      </c>
      <c r="B22" s="539" t="s">
        <v>819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820</v>
      </c>
      <c r="B23" s="539" t="s">
        <v>821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822</v>
      </c>
      <c r="B24" s="539" t="s">
        <v>823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824</v>
      </c>
      <c r="B25" s="550" t="s">
        <v>825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826</v>
      </c>
      <c r="B26" s="545" t="s">
        <v>827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828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 t="str">
        <f>+'справка №1-БАЛАНС'!A98</f>
        <v>Дата на съставяне: 28.01.2015г.</v>
      </c>
      <c r="B30" s="557"/>
      <c r="C30" s="557"/>
      <c r="D30" s="558" t="s">
        <v>829</v>
      </c>
      <c r="E30" s="559"/>
      <c r="F30" s="559"/>
      <c r="G30" s="559"/>
      <c r="H30" s="560" t="s">
        <v>830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A13" sqref="A13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831</v>
      </c>
      <c r="B2" s="567"/>
      <c r="C2" s="567"/>
      <c r="D2" s="567"/>
      <c r="E2" s="567"/>
      <c r="F2" s="567"/>
    </row>
    <row r="3" spans="1:6" ht="12.75" customHeight="1">
      <c r="A3" s="567" t="s">
        <v>832</v>
      </c>
      <c r="B3" s="567"/>
      <c r="C3" s="567"/>
      <c r="D3" s="567"/>
      <c r="E3" s="567"/>
      <c r="F3" s="567"/>
    </row>
    <row r="4" spans="1:6" ht="12.75" customHeight="1">
      <c r="A4" s="568" t="s">
        <v>528</v>
      </c>
      <c r="B4" s="136" t="str">
        <f>'справка №1-БАЛАНС'!E3</f>
        <v>"Специализирани Бизнес Системи" АД</v>
      </c>
      <c r="C4" s="136"/>
      <c r="D4" s="136"/>
      <c r="E4" s="138" t="s">
        <v>3</v>
      </c>
      <c r="F4" s="569">
        <f>'справка №1-БАЛАНС'!H3</f>
        <v>121814067</v>
      </c>
    </row>
    <row r="5" spans="1:13" ht="15" customHeight="1">
      <c r="A5" s="570" t="s">
        <v>833</v>
      </c>
      <c r="B5" s="279" t="str">
        <f>+'справка №1-БАЛАНС'!E5</f>
        <v>31.12.2014г.</v>
      </c>
      <c r="C5" s="279"/>
      <c r="D5" s="571"/>
      <c r="E5" s="140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2:13" s="573" customFormat="1" ht="12.75" customHeight="1">
      <c r="B6" s="363"/>
      <c r="C6" s="363"/>
      <c r="D6" s="574"/>
      <c r="E6" s="574"/>
      <c r="F6" s="575" t="s">
        <v>281</v>
      </c>
      <c r="G6" s="574"/>
      <c r="H6" s="574"/>
      <c r="I6" s="574"/>
      <c r="J6" s="574"/>
      <c r="K6" s="574"/>
      <c r="L6" s="574"/>
      <c r="M6" s="574"/>
    </row>
    <row r="7" spans="1:15" s="580" customFormat="1" ht="12.75" customHeight="1">
      <c r="A7" s="576" t="s">
        <v>834</v>
      </c>
      <c r="B7" s="577" t="s">
        <v>12</v>
      </c>
      <c r="C7" s="578" t="s">
        <v>835</v>
      </c>
      <c r="D7" s="578" t="s">
        <v>836</v>
      </c>
      <c r="E7" s="578" t="s">
        <v>837</v>
      </c>
      <c r="F7" s="578" t="s">
        <v>838</v>
      </c>
      <c r="G7" s="579"/>
      <c r="H7" s="579"/>
      <c r="I7" s="579"/>
      <c r="J7" s="579"/>
      <c r="K7" s="579"/>
      <c r="L7" s="579"/>
      <c r="M7" s="579"/>
      <c r="N7" s="579"/>
      <c r="O7" s="579"/>
    </row>
    <row r="8" spans="1:6" s="580" customFormat="1" ht="12.75" customHeight="1">
      <c r="A8" s="578" t="s">
        <v>18</v>
      </c>
      <c r="B8" s="577" t="s">
        <v>19</v>
      </c>
      <c r="C8" s="578">
        <v>1</v>
      </c>
      <c r="D8" s="578">
        <v>2</v>
      </c>
      <c r="E8" s="578">
        <v>3</v>
      </c>
      <c r="F8" s="578">
        <v>4</v>
      </c>
    </row>
    <row r="9" spans="1:6" ht="12.75" customHeight="1">
      <c r="A9" s="581" t="s">
        <v>839</v>
      </c>
      <c r="B9" s="582"/>
      <c r="C9" s="583"/>
      <c r="D9" s="583"/>
      <c r="E9" s="583"/>
      <c r="F9" s="583"/>
    </row>
    <row r="10" spans="1:6" ht="12.75" customHeight="1">
      <c r="A10" s="584" t="s">
        <v>840</v>
      </c>
      <c r="B10" s="585"/>
      <c r="C10" s="583"/>
      <c r="D10" s="583"/>
      <c r="E10" s="583"/>
      <c r="F10" s="583"/>
    </row>
    <row r="11" spans="1:6" ht="12.75" customHeight="1">
      <c r="A11" s="584" t="s">
        <v>841</v>
      </c>
      <c r="B11" s="585"/>
      <c r="C11" s="586">
        <v>300</v>
      </c>
      <c r="D11" s="586">
        <v>60</v>
      </c>
      <c r="E11" s="586"/>
      <c r="F11" s="587">
        <f>C11-E11</f>
        <v>300</v>
      </c>
    </row>
    <row r="12" spans="1:6" ht="12.75" customHeight="1">
      <c r="A12" s="584" t="s">
        <v>842</v>
      </c>
      <c r="B12" s="585"/>
      <c r="C12" s="586">
        <v>3</v>
      </c>
      <c r="D12" s="586">
        <v>50.49</v>
      </c>
      <c r="E12" s="586"/>
      <c r="F12" s="587">
        <v>0</v>
      </c>
    </row>
    <row r="13" spans="1:6" ht="12.75" customHeight="1">
      <c r="A13" s="584" t="s">
        <v>843</v>
      </c>
      <c r="B13" s="585"/>
      <c r="C13" s="586">
        <v>5</v>
      </c>
      <c r="D13" s="586">
        <v>100</v>
      </c>
      <c r="E13" s="586"/>
      <c r="F13" s="587">
        <v>0</v>
      </c>
    </row>
    <row r="14" spans="1:6" ht="12.75" customHeight="1">
      <c r="A14" s="584" t="s">
        <v>844</v>
      </c>
      <c r="B14" s="585"/>
      <c r="C14" s="586">
        <v>5</v>
      </c>
      <c r="D14" s="586">
        <v>100</v>
      </c>
      <c r="E14" s="586"/>
      <c r="F14" s="587">
        <v>0</v>
      </c>
    </row>
    <row r="15" spans="1:6" ht="12.75" customHeight="1">
      <c r="A15" s="584" t="s">
        <v>845</v>
      </c>
      <c r="B15" s="585"/>
      <c r="C15" s="586">
        <v>14</v>
      </c>
      <c r="D15" s="586">
        <v>70</v>
      </c>
      <c r="E15" s="586"/>
      <c r="F15" s="587">
        <v>0</v>
      </c>
    </row>
    <row r="16" spans="1:6" ht="12.75" customHeight="1">
      <c r="A16" s="584" t="s">
        <v>846</v>
      </c>
      <c r="B16" s="585"/>
      <c r="C16" s="586">
        <v>79</v>
      </c>
      <c r="D16" s="586">
        <v>79</v>
      </c>
      <c r="E16" s="586"/>
      <c r="F16" s="587">
        <v>0</v>
      </c>
    </row>
    <row r="17" spans="1:6" ht="12.75" customHeight="1">
      <c r="A17" s="584">
        <v>7</v>
      </c>
      <c r="B17" s="585"/>
      <c r="C17" s="586"/>
      <c r="D17" s="586"/>
      <c r="E17" s="586"/>
      <c r="F17" s="587">
        <f>C17-E17</f>
        <v>0</v>
      </c>
    </row>
    <row r="18" spans="1:6" ht="12.75" customHeight="1">
      <c r="A18" s="584">
        <v>8</v>
      </c>
      <c r="B18" s="585"/>
      <c r="C18" s="586"/>
      <c r="D18" s="586"/>
      <c r="E18" s="586"/>
      <c r="F18" s="587">
        <f>C18-E18</f>
        <v>0</v>
      </c>
    </row>
    <row r="19" spans="1:6" ht="12.75" customHeight="1">
      <c r="A19" s="584">
        <v>9</v>
      </c>
      <c r="B19" s="585"/>
      <c r="C19" s="586"/>
      <c r="D19" s="586"/>
      <c r="E19" s="586"/>
      <c r="F19" s="587">
        <f>C19-E19</f>
        <v>0</v>
      </c>
    </row>
    <row r="20" spans="1:6" ht="12.75" customHeight="1">
      <c r="A20" s="584">
        <v>10</v>
      </c>
      <c r="B20" s="585"/>
      <c r="C20" s="586"/>
      <c r="D20" s="586"/>
      <c r="E20" s="586"/>
      <c r="F20" s="587">
        <f>C20-E20</f>
        <v>0</v>
      </c>
    </row>
    <row r="21" spans="1:6" ht="12.75" customHeight="1">
      <c r="A21" s="584">
        <v>11</v>
      </c>
      <c r="B21" s="585"/>
      <c r="C21" s="586"/>
      <c r="D21" s="586"/>
      <c r="E21" s="586"/>
      <c r="F21" s="587">
        <f>C21-E21</f>
        <v>0</v>
      </c>
    </row>
    <row r="22" spans="1:6" ht="12.75" customHeight="1">
      <c r="A22" s="584">
        <v>12</v>
      </c>
      <c r="B22" s="585"/>
      <c r="C22" s="586"/>
      <c r="D22" s="586"/>
      <c r="E22" s="586"/>
      <c r="F22" s="587">
        <f>C22-E22</f>
        <v>0</v>
      </c>
    </row>
    <row r="23" spans="1:6" ht="12.75" customHeight="1">
      <c r="A23" s="584">
        <v>13</v>
      </c>
      <c r="B23" s="585"/>
      <c r="C23" s="586"/>
      <c r="D23" s="586"/>
      <c r="E23" s="586"/>
      <c r="F23" s="587">
        <f>C23-E23</f>
        <v>0</v>
      </c>
    </row>
    <row r="24" spans="1:6" ht="12" customHeight="1">
      <c r="A24" s="584">
        <v>14</v>
      </c>
      <c r="B24" s="585"/>
      <c r="C24" s="586"/>
      <c r="D24" s="586"/>
      <c r="E24" s="586"/>
      <c r="F24" s="587">
        <f>C24-E24</f>
        <v>0</v>
      </c>
    </row>
    <row r="25" spans="1:6" ht="12.75" customHeight="1">
      <c r="A25" s="584">
        <v>15</v>
      </c>
      <c r="B25" s="585"/>
      <c r="C25" s="586"/>
      <c r="D25" s="586"/>
      <c r="E25" s="586"/>
      <c r="F25" s="587">
        <f>C25-E25</f>
        <v>0</v>
      </c>
    </row>
    <row r="26" spans="1:16" ht="11.25" customHeight="1">
      <c r="A26" s="588" t="s">
        <v>573</v>
      </c>
      <c r="B26" s="589" t="s">
        <v>847</v>
      </c>
      <c r="C26" s="583">
        <f>SUM(C11:C25)</f>
        <v>406</v>
      </c>
      <c r="D26" s="583"/>
      <c r="E26" s="583">
        <f>SUM(E11:E25)</f>
        <v>0</v>
      </c>
      <c r="F26" s="590">
        <f>SUM(F11:F25)</f>
        <v>300</v>
      </c>
      <c r="G26" s="591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6" ht="16.5" customHeight="1">
      <c r="A27" s="584" t="s">
        <v>848</v>
      </c>
      <c r="B27" s="592"/>
      <c r="C27" s="583"/>
      <c r="D27" s="583"/>
      <c r="E27" s="583"/>
      <c r="F27" s="590"/>
    </row>
    <row r="28" spans="1:6" ht="12.75" customHeight="1">
      <c r="A28" s="584" t="s">
        <v>549</v>
      </c>
      <c r="B28" s="592"/>
      <c r="C28" s="586"/>
      <c r="D28" s="586"/>
      <c r="E28" s="586"/>
      <c r="F28" s="587">
        <f>C28-E28</f>
        <v>0</v>
      </c>
    </row>
    <row r="29" spans="1:6" ht="12.75" customHeight="1">
      <c r="A29" s="584" t="s">
        <v>552</v>
      </c>
      <c r="B29" s="592"/>
      <c r="C29" s="586"/>
      <c r="D29" s="586"/>
      <c r="E29" s="586"/>
      <c r="F29" s="587">
        <f>C29-E29</f>
        <v>0</v>
      </c>
    </row>
    <row r="30" spans="1:6" ht="12.75" customHeight="1">
      <c r="A30" s="584" t="s">
        <v>555</v>
      </c>
      <c r="B30" s="592"/>
      <c r="C30" s="586"/>
      <c r="D30" s="586"/>
      <c r="E30" s="586"/>
      <c r="F30" s="587">
        <f>C30-E30</f>
        <v>0</v>
      </c>
    </row>
    <row r="31" spans="1:6" ht="12.75" customHeight="1">
      <c r="A31" s="584" t="s">
        <v>558</v>
      </c>
      <c r="B31" s="592"/>
      <c r="C31" s="586"/>
      <c r="D31" s="586"/>
      <c r="E31" s="586"/>
      <c r="F31" s="587">
        <f>C31-E31</f>
        <v>0</v>
      </c>
    </row>
    <row r="32" spans="1:6" ht="12.75" customHeight="1">
      <c r="A32" s="584">
        <v>5</v>
      </c>
      <c r="B32" s="585"/>
      <c r="C32" s="586"/>
      <c r="D32" s="586"/>
      <c r="E32" s="586"/>
      <c r="F32" s="587">
        <f>C32-E32</f>
        <v>0</v>
      </c>
    </row>
    <row r="33" spans="1:6" ht="12.75" customHeight="1">
      <c r="A33" s="584">
        <v>6</v>
      </c>
      <c r="B33" s="585"/>
      <c r="C33" s="586"/>
      <c r="D33" s="586"/>
      <c r="E33" s="586"/>
      <c r="F33" s="587">
        <f>C33-E33</f>
        <v>0</v>
      </c>
    </row>
    <row r="34" spans="1:6" ht="12.75" customHeight="1">
      <c r="A34" s="584">
        <v>7</v>
      </c>
      <c r="B34" s="585"/>
      <c r="C34" s="586"/>
      <c r="D34" s="586"/>
      <c r="E34" s="586"/>
      <c r="F34" s="587">
        <f>C34-E34</f>
        <v>0</v>
      </c>
    </row>
    <row r="35" spans="1:6" ht="12.75" customHeight="1">
      <c r="A35" s="584">
        <v>8</v>
      </c>
      <c r="B35" s="585"/>
      <c r="C35" s="586"/>
      <c r="D35" s="586"/>
      <c r="E35" s="586"/>
      <c r="F35" s="587">
        <f>C35-E35</f>
        <v>0</v>
      </c>
    </row>
    <row r="36" spans="1:6" ht="12.75" customHeight="1">
      <c r="A36" s="584">
        <v>9</v>
      </c>
      <c r="B36" s="585"/>
      <c r="C36" s="586"/>
      <c r="D36" s="586"/>
      <c r="E36" s="586"/>
      <c r="F36" s="587">
        <f>C36-E36</f>
        <v>0</v>
      </c>
    </row>
    <row r="37" spans="1:6" ht="12.75" customHeight="1">
      <c r="A37" s="584">
        <v>10</v>
      </c>
      <c r="B37" s="585"/>
      <c r="C37" s="586"/>
      <c r="D37" s="586"/>
      <c r="E37" s="586"/>
      <c r="F37" s="587">
        <f>C37-E37</f>
        <v>0</v>
      </c>
    </row>
    <row r="38" spans="1:6" ht="12.75" customHeight="1">
      <c r="A38" s="584">
        <v>11</v>
      </c>
      <c r="B38" s="585"/>
      <c r="C38" s="586"/>
      <c r="D38" s="586"/>
      <c r="E38" s="586"/>
      <c r="F38" s="587">
        <f>C38-E38</f>
        <v>0</v>
      </c>
    </row>
    <row r="39" spans="1:6" ht="12.75" customHeight="1">
      <c r="A39" s="584">
        <v>12</v>
      </c>
      <c r="B39" s="585"/>
      <c r="C39" s="586"/>
      <c r="D39" s="586"/>
      <c r="E39" s="586"/>
      <c r="F39" s="587">
        <f>C39-E39</f>
        <v>0</v>
      </c>
    </row>
    <row r="40" spans="1:6" ht="12.75" customHeight="1">
      <c r="A40" s="584">
        <v>13</v>
      </c>
      <c r="B40" s="585"/>
      <c r="C40" s="586"/>
      <c r="D40" s="586"/>
      <c r="E40" s="586"/>
      <c r="F40" s="587">
        <f>C40-E40</f>
        <v>0</v>
      </c>
    </row>
    <row r="41" spans="1:6" ht="12" customHeight="1">
      <c r="A41" s="584">
        <v>14</v>
      </c>
      <c r="B41" s="585"/>
      <c r="C41" s="586"/>
      <c r="D41" s="586"/>
      <c r="E41" s="586"/>
      <c r="F41" s="587">
        <f>C41-E41</f>
        <v>0</v>
      </c>
    </row>
    <row r="42" spans="1:6" ht="12.75" customHeight="1">
      <c r="A42" s="584">
        <v>15</v>
      </c>
      <c r="B42" s="585"/>
      <c r="C42" s="586"/>
      <c r="D42" s="586"/>
      <c r="E42" s="586"/>
      <c r="F42" s="587">
        <f>C42-E42</f>
        <v>0</v>
      </c>
    </row>
    <row r="43" spans="1:16" ht="15" customHeight="1">
      <c r="A43" s="588" t="s">
        <v>826</v>
      </c>
      <c r="B43" s="589" t="s">
        <v>849</v>
      </c>
      <c r="C43" s="583">
        <f>SUM(C28:C42)</f>
        <v>0</v>
      </c>
      <c r="D43" s="583"/>
      <c r="E43" s="583">
        <f>SUM(E28:E42)</f>
        <v>0</v>
      </c>
      <c r="F43" s="590">
        <f>SUM(F28:F42)</f>
        <v>0</v>
      </c>
      <c r="G43" s="591"/>
      <c r="H43" s="591"/>
      <c r="I43" s="591"/>
      <c r="J43" s="591"/>
      <c r="K43" s="591"/>
      <c r="L43" s="591"/>
      <c r="M43" s="591"/>
      <c r="N43" s="591"/>
      <c r="O43" s="591"/>
      <c r="P43" s="591"/>
    </row>
    <row r="44" spans="1:6" ht="12.75" customHeight="1">
      <c r="A44" s="584" t="s">
        <v>850</v>
      </c>
      <c r="B44" s="592"/>
      <c r="C44" s="583"/>
      <c r="D44" s="583"/>
      <c r="E44" s="583"/>
      <c r="F44" s="590"/>
    </row>
    <row r="45" spans="1:6" ht="12.75" customHeight="1">
      <c r="A45" s="584" t="s">
        <v>851</v>
      </c>
      <c r="B45" s="592"/>
      <c r="C45" s="586">
        <v>5</v>
      </c>
      <c r="D45" s="586">
        <v>100</v>
      </c>
      <c r="E45" s="586"/>
      <c r="F45" s="587">
        <v>0</v>
      </c>
    </row>
    <row r="46" spans="1:6" ht="12.75" customHeight="1">
      <c r="A46" s="584" t="s">
        <v>852</v>
      </c>
      <c r="B46" s="592"/>
      <c r="C46" s="586">
        <v>2</v>
      </c>
      <c r="D46" s="586">
        <v>25</v>
      </c>
      <c r="E46" s="586"/>
      <c r="F46" s="587">
        <v>0</v>
      </c>
    </row>
    <row r="47" spans="1:6" ht="12.75" customHeight="1">
      <c r="A47" s="584" t="s">
        <v>853</v>
      </c>
      <c r="B47" s="592"/>
      <c r="C47" s="586">
        <v>25</v>
      </c>
      <c r="D47" s="586">
        <v>49</v>
      </c>
      <c r="E47" s="586"/>
      <c r="F47" s="587">
        <f>C47-E47</f>
        <v>25</v>
      </c>
    </row>
    <row r="48" spans="1:6" ht="12.75" customHeight="1">
      <c r="A48" s="584">
        <v>4</v>
      </c>
      <c r="B48" s="592"/>
      <c r="C48" s="586"/>
      <c r="D48" s="586"/>
      <c r="E48" s="586"/>
      <c r="F48" s="587">
        <f>C48-E48</f>
        <v>0</v>
      </c>
    </row>
    <row r="49" spans="1:6" ht="12.75" customHeight="1">
      <c r="A49" s="584">
        <v>5</v>
      </c>
      <c r="B49" s="585"/>
      <c r="C49" s="586"/>
      <c r="D49" s="586"/>
      <c r="E49" s="586"/>
      <c r="F49" s="587">
        <f>C49-E49</f>
        <v>0</v>
      </c>
    </row>
    <row r="50" spans="1:6" ht="12.75" customHeight="1">
      <c r="A50" s="584">
        <v>6</v>
      </c>
      <c r="B50" s="585"/>
      <c r="C50" s="586"/>
      <c r="D50" s="586"/>
      <c r="E50" s="586"/>
      <c r="F50" s="587">
        <f>C50-E50</f>
        <v>0</v>
      </c>
    </row>
    <row r="51" spans="1:6" ht="12.75" customHeight="1">
      <c r="A51" s="584">
        <v>7</v>
      </c>
      <c r="B51" s="585"/>
      <c r="C51" s="586"/>
      <c r="D51" s="586"/>
      <c r="E51" s="586"/>
      <c r="F51" s="587">
        <f>C51-E51</f>
        <v>0</v>
      </c>
    </row>
    <row r="52" spans="1:6" ht="12.75" customHeight="1">
      <c r="A52" s="584">
        <v>8</v>
      </c>
      <c r="B52" s="585"/>
      <c r="C52" s="586"/>
      <c r="D52" s="586"/>
      <c r="E52" s="586"/>
      <c r="F52" s="587">
        <f>C52-E52</f>
        <v>0</v>
      </c>
    </row>
    <row r="53" spans="1:6" ht="12.75" customHeight="1">
      <c r="A53" s="584">
        <v>9</v>
      </c>
      <c r="B53" s="585"/>
      <c r="C53" s="586"/>
      <c r="D53" s="586"/>
      <c r="E53" s="586"/>
      <c r="F53" s="587">
        <f>C53-E53</f>
        <v>0</v>
      </c>
    </row>
    <row r="54" spans="1:6" ht="12.75" customHeight="1">
      <c r="A54" s="584">
        <v>10</v>
      </c>
      <c r="B54" s="585"/>
      <c r="C54" s="586"/>
      <c r="D54" s="586"/>
      <c r="E54" s="586"/>
      <c r="F54" s="587">
        <f>C54-E54</f>
        <v>0</v>
      </c>
    </row>
    <row r="55" spans="1:6" ht="12.75" customHeight="1">
      <c r="A55" s="584">
        <v>11</v>
      </c>
      <c r="B55" s="585"/>
      <c r="C55" s="586"/>
      <c r="D55" s="586"/>
      <c r="E55" s="586"/>
      <c r="F55" s="587">
        <f>C55-E55</f>
        <v>0</v>
      </c>
    </row>
    <row r="56" spans="1:6" ht="12.75" customHeight="1">
      <c r="A56" s="584">
        <v>12</v>
      </c>
      <c r="B56" s="585"/>
      <c r="C56" s="586"/>
      <c r="D56" s="586"/>
      <c r="E56" s="586"/>
      <c r="F56" s="587">
        <f>C56-E56</f>
        <v>0</v>
      </c>
    </row>
    <row r="57" spans="1:6" ht="12.75" customHeight="1">
      <c r="A57" s="584">
        <v>13</v>
      </c>
      <c r="B57" s="585"/>
      <c r="C57" s="586"/>
      <c r="D57" s="586"/>
      <c r="E57" s="586"/>
      <c r="F57" s="587">
        <f>C57-E57</f>
        <v>0</v>
      </c>
    </row>
    <row r="58" spans="1:6" ht="12" customHeight="1">
      <c r="A58" s="584">
        <v>14</v>
      </c>
      <c r="B58" s="585"/>
      <c r="C58" s="586"/>
      <c r="D58" s="586"/>
      <c r="E58" s="586"/>
      <c r="F58" s="587">
        <f>C58-E58</f>
        <v>0</v>
      </c>
    </row>
    <row r="59" spans="1:6" ht="12.75" customHeight="1">
      <c r="A59" s="584">
        <v>15</v>
      </c>
      <c r="B59" s="585"/>
      <c r="C59" s="586"/>
      <c r="D59" s="586"/>
      <c r="E59" s="586"/>
      <c r="F59" s="587">
        <f>C59-E59</f>
        <v>0</v>
      </c>
    </row>
    <row r="60" spans="1:16" ht="12" customHeight="1">
      <c r="A60" s="588" t="s">
        <v>854</v>
      </c>
      <c r="B60" s="589" t="s">
        <v>855</v>
      </c>
      <c r="C60" s="583">
        <f>SUM(C45:C59)</f>
        <v>32</v>
      </c>
      <c r="D60" s="583"/>
      <c r="E60" s="583">
        <f>SUM(E45:E59)</f>
        <v>0</v>
      </c>
      <c r="F60" s="590">
        <f>SUM(F45:F59)</f>
        <v>25</v>
      </c>
      <c r="G60" s="591"/>
      <c r="H60" s="591"/>
      <c r="I60" s="591"/>
      <c r="J60" s="591"/>
      <c r="K60" s="591"/>
      <c r="L60" s="591"/>
      <c r="M60" s="591"/>
      <c r="N60" s="591"/>
      <c r="O60" s="591"/>
      <c r="P60" s="591"/>
    </row>
    <row r="61" spans="1:6" ht="18.75" customHeight="1">
      <c r="A61" s="584" t="s">
        <v>856</v>
      </c>
      <c r="B61" s="592"/>
      <c r="C61" s="583"/>
      <c r="D61" s="583"/>
      <c r="E61" s="583"/>
      <c r="F61" s="590"/>
    </row>
    <row r="62" spans="1:6" ht="12.75" customHeight="1">
      <c r="A62" s="584" t="s">
        <v>857</v>
      </c>
      <c r="B62" s="592"/>
      <c r="C62" s="586">
        <v>1</v>
      </c>
      <c r="D62" s="586">
        <v>9</v>
      </c>
      <c r="E62" s="586"/>
      <c r="F62" s="587">
        <v>9</v>
      </c>
    </row>
    <row r="63" spans="1:6" ht="12.75" customHeight="1">
      <c r="A63" s="584" t="s">
        <v>552</v>
      </c>
      <c r="B63" s="592"/>
      <c r="C63" s="586"/>
      <c r="D63" s="586"/>
      <c r="E63" s="586"/>
      <c r="F63" s="587">
        <f>C63-E63</f>
        <v>0</v>
      </c>
    </row>
    <row r="64" spans="1:6" ht="12.75" customHeight="1">
      <c r="A64" s="584" t="s">
        <v>555</v>
      </c>
      <c r="B64" s="592"/>
      <c r="C64" s="586"/>
      <c r="D64" s="586"/>
      <c r="E64" s="586"/>
      <c r="F64" s="587">
        <f>C64-E64</f>
        <v>0</v>
      </c>
    </row>
    <row r="65" spans="1:6" ht="12.75" customHeight="1">
      <c r="A65" s="584" t="s">
        <v>558</v>
      </c>
      <c r="B65" s="592"/>
      <c r="C65" s="586"/>
      <c r="D65" s="586"/>
      <c r="E65" s="586"/>
      <c r="F65" s="587">
        <f>C65-E65</f>
        <v>0</v>
      </c>
    </row>
    <row r="66" spans="1:6" ht="12.75" customHeight="1">
      <c r="A66" s="584">
        <v>5</v>
      </c>
      <c r="B66" s="585"/>
      <c r="C66" s="586"/>
      <c r="D66" s="586"/>
      <c r="E66" s="586"/>
      <c r="F66" s="587">
        <f>C66-E66</f>
        <v>0</v>
      </c>
    </row>
    <row r="67" spans="1:6" ht="12.75" customHeight="1">
      <c r="A67" s="584">
        <v>6</v>
      </c>
      <c r="B67" s="585"/>
      <c r="C67" s="586"/>
      <c r="D67" s="586"/>
      <c r="E67" s="586"/>
      <c r="F67" s="587">
        <f>C67-E67</f>
        <v>0</v>
      </c>
    </row>
    <row r="68" spans="1:6" ht="12.75" customHeight="1">
      <c r="A68" s="584">
        <v>7</v>
      </c>
      <c r="B68" s="585"/>
      <c r="C68" s="586"/>
      <c r="D68" s="586"/>
      <c r="E68" s="586"/>
      <c r="F68" s="587">
        <f>C68-E68</f>
        <v>0</v>
      </c>
    </row>
    <row r="69" spans="1:6" ht="12.75" customHeight="1">
      <c r="A69" s="584">
        <v>8</v>
      </c>
      <c r="B69" s="585"/>
      <c r="C69" s="586"/>
      <c r="D69" s="586"/>
      <c r="E69" s="586"/>
      <c r="F69" s="587">
        <f>C69-E69</f>
        <v>0</v>
      </c>
    </row>
    <row r="70" spans="1:6" ht="12.75" customHeight="1">
      <c r="A70" s="584">
        <v>9</v>
      </c>
      <c r="B70" s="585"/>
      <c r="C70" s="586"/>
      <c r="D70" s="586"/>
      <c r="E70" s="586"/>
      <c r="F70" s="587">
        <f>C70-E70</f>
        <v>0</v>
      </c>
    </row>
    <row r="71" spans="1:6" ht="12.75" customHeight="1">
      <c r="A71" s="584">
        <v>10</v>
      </c>
      <c r="B71" s="585"/>
      <c r="C71" s="586"/>
      <c r="D71" s="586"/>
      <c r="E71" s="586"/>
      <c r="F71" s="587">
        <f>C71-E71</f>
        <v>0</v>
      </c>
    </row>
    <row r="72" spans="1:6" ht="12.75" customHeight="1">
      <c r="A72" s="584">
        <v>11</v>
      </c>
      <c r="B72" s="585"/>
      <c r="C72" s="586"/>
      <c r="D72" s="586"/>
      <c r="E72" s="586"/>
      <c r="F72" s="587">
        <f>C72-E72</f>
        <v>0</v>
      </c>
    </row>
    <row r="73" spans="1:6" ht="12.75" customHeight="1">
      <c r="A73" s="584">
        <v>12</v>
      </c>
      <c r="B73" s="585"/>
      <c r="C73" s="586"/>
      <c r="D73" s="586"/>
      <c r="E73" s="586"/>
      <c r="F73" s="587">
        <f>C73-E73</f>
        <v>0</v>
      </c>
    </row>
    <row r="74" spans="1:6" ht="12.75" customHeight="1">
      <c r="A74" s="584">
        <v>13</v>
      </c>
      <c r="B74" s="585"/>
      <c r="C74" s="586"/>
      <c r="D74" s="586"/>
      <c r="E74" s="586"/>
      <c r="F74" s="587">
        <f>C74-E74</f>
        <v>0</v>
      </c>
    </row>
    <row r="75" spans="1:6" ht="12" customHeight="1">
      <c r="A75" s="584">
        <v>14</v>
      </c>
      <c r="B75" s="585"/>
      <c r="C75" s="586"/>
      <c r="D75" s="586"/>
      <c r="E75" s="586"/>
      <c r="F75" s="587">
        <f>C75-E75</f>
        <v>0</v>
      </c>
    </row>
    <row r="76" spans="1:6" ht="12.75" customHeight="1">
      <c r="A76" s="584">
        <v>15</v>
      </c>
      <c r="B76" s="585"/>
      <c r="C76" s="586"/>
      <c r="D76" s="586"/>
      <c r="E76" s="586"/>
      <c r="F76" s="587">
        <f>C76-E76</f>
        <v>0</v>
      </c>
    </row>
    <row r="77" spans="1:16" ht="14.25" customHeight="1">
      <c r="A77" s="588" t="s">
        <v>590</v>
      </c>
      <c r="B77" s="589" t="s">
        <v>858</v>
      </c>
      <c r="C77" s="583">
        <f>SUM(C62:C76)</f>
        <v>1</v>
      </c>
      <c r="D77" s="583"/>
      <c r="E77" s="583">
        <f>SUM(E62:E76)</f>
        <v>0</v>
      </c>
      <c r="F77" s="590">
        <f>SUM(F62:F76)</f>
        <v>9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</row>
    <row r="78" spans="1:16" ht="20.25" customHeight="1">
      <c r="A78" s="593" t="s">
        <v>859</v>
      </c>
      <c r="B78" s="589" t="s">
        <v>860</v>
      </c>
      <c r="C78" s="583">
        <f>C77+C60+C43+C26</f>
        <v>439</v>
      </c>
      <c r="D78" s="583"/>
      <c r="E78" s="583">
        <f>E77+E60+E43+E26</f>
        <v>0</v>
      </c>
      <c r="F78" s="590">
        <f>F77+F60+F43+F26</f>
        <v>334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6" ht="15" customHeight="1">
      <c r="A79" s="581" t="s">
        <v>861</v>
      </c>
      <c r="B79" s="589"/>
      <c r="C79" s="583"/>
      <c r="D79" s="583"/>
      <c r="E79" s="583"/>
      <c r="F79" s="590"/>
    </row>
    <row r="80" spans="1:6" ht="14.25" customHeight="1">
      <c r="A80" s="584" t="s">
        <v>840</v>
      </c>
      <c r="B80" s="592"/>
      <c r="C80" s="583"/>
      <c r="D80" s="583"/>
      <c r="E80" s="583"/>
      <c r="F80" s="590"/>
    </row>
    <row r="81" spans="1:6" ht="12.75" customHeight="1">
      <c r="A81" s="584" t="s">
        <v>862</v>
      </c>
      <c r="B81" s="592"/>
      <c r="C81" s="586">
        <v>21</v>
      </c>
      <c r="D81" s="586">
        <v>97</v>
      </c>
      <c r="E81" s="586"/>
      <c r="F81" s="587">
        <v>0</v>
      </c>
    </row>
    <row r="82" spans="1:6" ht="12.75" customHeight="1">
      <c r="A82" s="584" t="s">
        <v>863</v>
      </c>
      <c r="B82" s="592"/>
      <c r="C82" s="586"/>
      <c r="D82" s="586"/>
      <c r="E82" s="586"/>
      <c r="F82" s="587">
        <f>C82-E82</f>
        <v>0</v>
      </c>
    </row>
    <row r="83" spans="1:6" ht="12.75" customHeight="1">
      <c r="A83" s="584" t="s">
        <v>555</v>
      </c>
      <c r="B83" s="592"/>
      <c r="C83" s="586"/>
      <c r="D83" s="586"/>
      <c r="E83" s="586"/>
      <c r="F83" s="587">
        <f>C83-E83</f>
        <v>0</v>
      </c>
    </row>
    <row r="84" spans="1:6" ht="12.75" customHeight="1">
      <c r="A84" s="584" t="s">
        <v>558</v>
      </c>
      <c r="B84" s="592"/>
      <c r="C84" s="586"/>
      <c r="D84" s="586"/>
      <c r="E84" s="586"/>
      <c r="F84" s="587">
        <f>C84-E84</f>
        <v>0</v>
      </c>
    </row>
    <row r="85" spans="1:6" ht="12.75" customHeight="1">
      <c r="A85" s="584">
        <v>5</v>
      </c>
      <c r="B85" s="585"/>
      <c r="C85" s="586"/>
      <c r="D85" s="586"/>
      <c r="E85" s="586"/>
      <c r="F85" s="587">
        <f>C85-E85</f>
        <v>0</v>
      </c>
    </row>
    <row r="86" spans="1:6" ht="12.75" customHeight="1">
      <c r="A86" s="584">
        <v>6</v>
      </c>
      <c r="B86" s="585"/>
      <c r="C86" s="586"/>
      <c r="D86" s="586"/>
      <c r="E86" s="586"/>
      <c r="F86" s="587">
        <f>C86-E86</f>
        <v>0</v>
      </c>
    </row>
    <row r="87" spans="1:6" ht="12.75" customHeight="1">
      <c r="A87" s="584">
        <v>7</v>
      </c>
      <c r="B87" s="585"/>
      <c r="C87" s="586"/>
      <c r="D87" s="586"/>
      <c r="E87" s="586"/>
      <c r="F87" s="587">
        <f>C87-E87</f>
        <v>0</v>
      </c>
    </row>
    <row r="88" spans="1:6" ht="12.75" customHeight="1">
      <c r="A88" s="584">
        <v>8</v>
      </c>
      <c r="B88" s="585"/>
      <c r="C88" s="586"/>
      <c r="D88" s="586"/>
      <c r="E88" s="586"/>
      <c r="F88" s="587">
        <f>C88-E88</f>
        <v>0</v>
      </c>
    </row>
    <row r="89" spans="1:6" ht="12" customHeight="1">
      <c r="A89" s="584">
        <v>9</v>
      </c>
      <c r="B89" s="585"/>
      <c r="C89" s="586"/>
      <c r="D89" s="586"/>
      <c r="E89" s="586"/>
      <c r="F89" s="587">
        <f>C89-E89</f>
        <v>0</v>
      </c>
    </row>
    <row r="90" spans="1:6" ht="12.75" customHeight="1">
      <c r="A90" s="584">
        <v>10</v>
      </c>
      <c r="B90" s="585"/>
      <c r="C90" s="586"/>
      <c r="D90" s="586"/>
      <c r="E90" s="586"/>
      <c r="F90" s="587">
        <f>C90-E90</f>
        <v>0</v>
      </c>
    </row>
    <row r="91" spans="1:6" ht="12.75" customHeight="1">
      <c r="A91" s="584">
        <v>11</v>
      </c>
      <c r="B91" s="585"/>
      <c r="C91" s="586"/>
      <c r="D91" s="586"/>
      <c r="E91" s="586"/>
      <c r="F91" s="587">
        <f>C91-E91</f>
        <v>0</v>
      </c>
    </row>
    <row r="92" spans="1:6" ht="12.75" customHeight="1">
      <c r="A92" s="584">
        <v>12</v>
      </c>
      <c r="B92" s="585"/>
      <c r="C92" s="586"/>
      <c r="D92" s="586"/>
      <c r="E92" s="586"/>
      <c r="F92" s="587">
        <f>C92-E92</f>
        <v>0</v>
      </c>
    </row>
    <row r="93" spans="1:6" ht="12.75" customHeight="1">
      <c r="A93" s="584">
        <v>13</v>
      </c>
      <c r="B93" s="585"/>
      <c r="C93" s="586"/>
      <c r="D93" s="586"/>
      <c r="E93" s="586"/>
      <c r="F93" s="587">
        <f>C93-E93</f>
        <v>0</v>
      </c>
    </row>
    <row r="94" spans="1:6" ht="12" customHeight="1">
      <c r="A94" s="584">
        <v>14</v>
      </c>
      <c r="B94" s="585"/>
      <c r="C94" s="586"/>
      <c r="D94" s="586"/>
      <c r="E94" s="586"/>
      <c r="F94" s="587">
        <f>C94-E94</f>
        <v>0</v>
      </c>
    </row>
    <row r="95" spans="1:6" ht="12.75" customHeight="1">
      <c r="A95" s="584">
        <v>15</v>
      </c>
      <c r="B95" s="585"/>
      <c r="C95" s="586"/>
      <c r="D95" s="586"/>
      <c r="E95" s="586"/>
      <c r="F95" s="587">
        <f>C95-E95</f>
        <v>0</v>
      </c>
    </row>
    <row r="96" spans="1:16" ht="15" customHeight="1">
      <c r="A96" s="588" t="s">
        <v>573</v>
      </c>
      <c r="B96" s="589" t="s">
        <v>864</v>
      </c>
      <c r="C96" s="583">
        <f>SUM(C81:C95)</f>
        <v>21</v>
      </c>
      <c r="D96" s="583"/>
      <c r="E96" s="583">
        <f>SUM(E81:E95)</f>
        <v>0</v>
      </c>
      <c r="F96" s="590">
        <f>SUM(F81:F95)</f>
        <v>0</v>
      </c>
      <c r="G96" s="591"/>
      <c r="H96" s="591"/>
      <c r="I96" s="591"/>
      <c r="J96" s="591"/>
      <c r="K96" s="591"/>
      <c r="L96" s="591"/>
      <c r="M96" s="591"/>
      <c r="N96" s="591"/>
      <c r="O96" s="591"/>
      <c r="P96" s="591"/>
    </row>
    <row r="97" spans="1:6" ht="15.75" customHeight="1">
      <c r="A97" s="584" t="s">
        <v>848</v>
      </c>
      <c r="B97" s="592"/>
      <c r="C97" s="583"/>
      <c r="D97" s="583"/>
      <c r="E97" s="583"/>
      <c r="F97" s="590"/>
    </row>
    <row r="98" spans="1:6" ht="12.75" customHeight="1">
      <c r="A98" s="584" t="s">
        <v>549</v>
      </c>
      <c r="B98" s="592"/>
      <c r="C98" s="586"/>
      <c r="D98" s="586"/>
      <c r="E98" s="586"/>
      <c r="F98" s="587">
        <f>C98-E98</f>
        <v>0</v>
      </c>
    </row>
    <row r="99" spans="1:6" ht="12.75" customHeight="1">
      <c r="A99" s="584" t="s">
        <v>552</v>
      </c>
      <c r="B99" s="592"/>
      <c r="C99" s="586"/>
      <c r="D99" s="586"/>
      <c r="E99" s="586"/>
      <c r="F99" s="587">
        <f>C99-E99</f>
        <v>0</v>
      </c>
    </row>
    <row r="100" spans="1:6" ht="12.75" customHeight="1">
      <c r="A100" s="584" t="s">
        <v>555</v>
      </c>
      <c r="B100" s="592"/>
      <c r="C100" s="586"/>
      <c r="D100" s="586"/>
      <c r="E100" s="586"/>
      <c r="F100" s="587">
        <f>C100-E100</f>
        <v>0</v>
      </c>
    </row>
    <row r="101" spans="1:6" ht="12.75" customHeight="1">
      <c r="A101" s="584" t="s">
        <v>558</v>
      </c>
      <c r="B101" s="592"/>
      <c r="C101" s="586"/>
      <c r="D101" s="586"/>
      <c r="E101" s="586"/>
      <c r="F101" s="587">
        <f>C101-E101</f>
        <v>0</v>
      </c>
    </row>
    <row r="102" spans="1:6" ht="12.75" customHeight="1">
      <c r="A102" s="584">
        <v>5</v>
      </c>
      <c r="B102" s="585"/>
      <c r="C102" s="586"/>
      <c r="D102" s="586"/>
      <c r="E102" s="586"/>
      <c r="F102" s="587">
        <f>C102-E102</f>
        <v>0</v>
      </c>
    </row>
    <row r="103" spans="1:6" ht="12.75" customHeight="1">
      <c r="A103" s="584">
        <v>6</v>
      </c>
      <c r="B103" s="585"/>
      <c r="C103" s="586"/>
      <c r="D103" s="586"/>
      <c r="E103" s="586"/>
      <c r="F103" s="587">
        <f>C103-E103</f>
        <v>0</v>
      </c>
    </row>
    <row r="104" spans="1:6" ht="12.75" customHeight="1">
      <c r="A104" s="584">
        <v>7</v>
      </c>
      <c r="B104" s="585"/>
      <c r="C104" s="586"/>
      <c r="D104" s="586"/>
      <c r="E104" s="586"/>
      <c r="F104" s="587">
        <f>C104-E104</f>
        <v>0</v>
      </c>
    </row>
    <row r="105" spans="1:6" ht="12.75" customHeight="1">
      <c r="A105" s="584">
        <v>8</v>
      </c>
      <c r="B105" s="585"/>
      <c r="C105" s="586"/>
      <c r="D105" s="586"/>
      <c r="E105" s="586"/>
      <c r="F105" s="587">
        <f>C105-E105</f>
        <v>0</v>
      </c>
    </row>
    <row r="106" spans="1:6" ht="12" customHeight="1">
      <c r="A106" s="584">
        <v>9</v>
      </c>
      <c r="B106" s="585"/>
      <c r="C106" s="586"/>
      <c r="D106" s="586"/>
      <c r="E106" s="586"/>
      <c r="F106" s="587">
        <f>C106-E106</f>
        <v>0</v>
      </c>
    </row>
    <row r="107" spans="1:6" ht="12.75" customHeight="1">
      <c r="A107" s="584">
        <v>10</v>
      </c>
      <c r="B107" s="585"/>
      <c r="C107" s="586"/>
      <c r="D107" s="586"/>
      <c r="E107" s="586"/>
      <c r="F107" s="587">
        <f>C107-E107</f>
        <v>0</v>
      </c>
    </row>
    <row r="108" spans="1:6" ht="12.75" customHeight="1">
      <c r="A108" s="584">
        <v>11</v>
      </c>
      <c r="B108" s="585"/>
      <c r="C108" s="586"/>
      <c r="D108" s="586"/>
      <c r="E108" s="586"/>
      <c r="F108" s="587">
        <f>C108-E108</f>
        <v>0</v>
      </c>
    </row>
    <row r="109" spans="1:6" ht="12.75" customHeight="1">
      <c r="A109" s="584">
        <v>12</v>
      </c>
      <c r="B109" s="585"/>
      <c r="C109" s="586"/>
      <c r="D109" s="586"/>
      <c r="E109" s="586"/>
      <c r="F109" s="587">
        <f>C109-E109</f>
        <v>0</v>
      </c>
    </row>
    <row r="110" spans="1:6" ht="12.75" customHeight="1">
      <c r="A110" s="584">
        <v>13</v>
      </c>
      <c r="B110" s="585"/>
      <c r="C110" s="586"/>
      <c r="D110" s="586"/>
      <c r="E110" s="586"/>
      <c r="F110" s="587">
        <f>C110-E110</f>
        <v>0</v>
      </c>
    </row>
    <row r="111" spans="1:6" ht="12" customHeight="1">
      <c r="A111" s="584">
        <v>14</v>
      </c>
      <c r="B111" s="585"/>
      <c r="C111" s="586"/>
      <c r="D111" s="586"/>
      <c r="E111" s="586"/>
      <c r="F111" s="587">
        <f>C111-E111</f>
        <v>0</v>
      </c>
    </row>
    <row r="112" spans="1:6" ht="12.75" customHeight="1">
      <c r="A112" s="584">
        <v>15</v>
      </c>
      <c r="B112" s="585"/>
      <c r="C112" s="586"/>
      <c r="D112" s="586"/>
      <c r="E112" s="586"/>
      <c r="F112" s="587">
        <f>C112-E112</f>
        <v>0</v>
      </c>
    </row>
    <row r="113" spans="1:16" ht="11.25" customHeight="1">
      <c r="A113" s="588" t="s">
        <v>826</v>
      </c>
      <c r="B113" s="589" t="s">
        <v>865</v>
      </c>
      <c r="C113" s="583">
        <f>SUM(C98:C112)</f>
        <v>0</v>
      </c>
      <c r="D113" s="583"/>
      <c r="E113" s="583">
        <f>SUM(E98:E112)</f>
        <v>0</v>
      </c>
      <c r="F113" s="590">
        <f>SUM(F98:F112)</f>
        <v>0</v>
      </c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1:6" ht="15" customHeight="1">
      <c r="A114" s="584" t="s">
        <v>850</v>
      </c>
      <c r="B114" s="592"/>
      <c r="C114" s="583"/>
      <c r="D114" s="583"/>
      <c r="E114" s="583"/>
      <c r="F114" s="590"/>
    </row>
    <row r="115" spans="1:6" ht="12.75" customHeight="1">
      <c r="A115" s="584" t="s">
        <v>549</v>
      </c>
      <c r="B115" s="592"/>
      <c r="C115" s="586"/>
      <c r="D115" s="586"/>
      <c r="E115" s="586"/>
      <c r="F115" s="587">
        <f>C115-E115</f>
        <v>0</v>
      </c>
    </row>
    <row r="116" spans="1:6" ht="12.75" customHeight="1">
      <c r="A116" s="584" t="s">
        <v>552</v>
      </c>
      <c r="B116" s="592"/>
      <c r="C116" s="586"/>
      <c r="D116" s="586"/>
      <c r="E116" s="586"/>
      <c r="F116" s="587">
        <f>C116-E116</f>
        <v>0</v>
      </c>
    </row>
    <row r="117" spans="1:6" ht="12.75" customHeight="1">
      <c r="A117" s="584" t="s">
        <v>555</v>
      </c>
      <c r="B117" s="592"/>
      <c r="C117" s="586"/>
      <c r="D117" s="586"/>
      <c r="E117" s="586"/>
      <c r="F117" s="587">
        <f>C117-E117</f>
        <v>0</v>
      </c>
    </row>
    <row r="118" spans="1:6" ht="12.75" customHeight="1">
      <c r="A118" s="584" t="s">
        <v>558</v>
      </c>
      <c r="B118" s="592"/>
      <c r="C118" s="586"/>
      <c r="D118" s="586"/>
      <c r="E118" s="586"/>
      <c r="F118" s="587">
        <f>C118-E118</f>
        <v>0</v>
      </c>
    </row>
    <row r="119" spans="1:6" ht="12.75" customHeight="1">
      <c r="A119" s="584">
        <v>5</v>
      </c>
      <c r="B119" s="585"/>
      <c r="C119" s="586"/>
      <c r="D119" s="586"/>
      <c r="E119" s="586"/>
      <c r="F119" s="587">
        <f>C119-E119</f>
        <v>0</v>
      </c>
    </row>
    <row r="120" spans="1:6" ht="12.75" customHeight="1">
      <c r="A120" s="584">
        <v>6</v>
      </c>
      <c r="B120" s="585"/>
      <c r="C120" s="586"/>
      <c r="D120" s="586"/>
      <c r="E120" s="586"/>
      <c r="F120" s="587">
        <f>C120-E120</f>
        <v>0</v>
      </c>
    </row>
    <row r="121" spans="1:6" ht="12.75" customHeight="1">
      <c r="A121" s="584">
        <v>7</v>
      </c>
      <c r="B121" s="585"/>
      <c r="C121" s="586"/>
      <c r="D121" s="586"/>
      <c r="E121" s="586"/>
      <c r="F121" s="587">
        <f>C121-E121</f>
        <v>0</v>
      </c>
    </row>
    <row r="122" spans="1:6" ht="12.75" customHeight="1">
      <c r="A122" s="584">
        <v>8</v>
      </c>
      <c r="B122" s="585"/>
      <c r="C122" s="586"/>
      <c r="D122" s="586"/>
      <c r="E122" s="586"/>
      <c r="F122" s="587">
        <f>C122-E122</f>
        <v>0</v>
      </c>
    </row>
    <row r="123" spans="1:6" ht="12" customHeight="1">
      <c r="A123" s="584">
        <v>9</v>
      </c>
      <c r="B123" s="585"/>
      <c r="C123" s="586"/>
      <c r="D123" s="586"/>
      <c r="E123" s="586"/>
      <c r="F123" s="587">
        <f>C123-E123</f>
        <v>0</v>
      </c>
    </row>
    <row r="124" spans="1:6" ht="12.75" customHeight="1">
      <c r="A124" s="584">
        <v>10</v>
      </c>
      <c r="B124" s="585"/>
      <c r="C124" s="586"/>
      <c r="D124" s="586"/>
      <c r="E124" s="586"/>
      <c r="F124" s="587">
        <f>C124-E124</f>
        <v>0</v>
      </c>
    </row>
    <row r="125" spans="1:6" ht="12.75" customHeight="1">
      <c r="A125" s="584">
        <v>11</v>
      </c>
      <c r="B125" s="585"/>
      <c r="C125" s="586"/>
      <c r="D125" s="586"/>
      <c r="E125" s="586"/>
      <c r="F125" s="587">
        <f>C125-E125</f>
        <v>0</v>
      </c>
    </row>
    <row r="126" spans="1:6" ht="12.75" customHeight="1">
      <c r="A126" s="584">
        <v>12</v>
      </c>
      <c r="B126" s="585"/>
      <c r="C126" s="586"/>
      <c r="D126" s="586"/>
      <c r="E126" s="586"/>
      <c r="F126" s="587">
        <f>C126-E126</f>
        <v>0</v>
      </c>
    </row>
    <row r="127" spans="1:6" ht="12.75" customHeight="1">
      <c r="A127" s="584">
        <v>13</v>
      </c>
      <c r="B127" s="585"/>
      <c r="C127" s="586"/>
      <c r="D127" s="586"/>
      <c r="E127" s="586"/>
      <c r="F127" s="587">
        <f>C127-E127</f>
        <v>0</v>
      </c>
    </row>
    <row r="128" spans="1:6" ht="12" customHeight="1">
      <c r="A128" s="584">
        <v>14</v>
      </c>
      <c r="B128" s="585"/>
      <c r="C128" s="586"/>
      <c r="D128" s="586"/>
      <c r="E128" s="586"/>
      <c r="F128" s="587">
        <f>C128-E128</f>
        <v>0</v>
      </c>
    </row>
    <row r="129" spans="1:6" ht="12.75" customHeight="1">
      <c r="A129" s="584">
        <v>15</v>
      </c>
      <c r="B129" s="585"/>
      <c r="C129" s="586"/>
      <c r="D129" s="586"/>
      <c r="E129" s="586"/>
      <c r="F129" s="587">
        <f>C129-E129</f>
        <v>0</v>
      </c>
    </row>
    <row r="130" spans="1:16" ht="15.75" customHeight="1">
      <c r="A130" s="588" t="s">
        <v>854</v>
      </c>
      <c r="B130" s="589" t="s">
        <v>866</v>
      </c>
      <c r="C130" s="583">
        <f>SUM(C115:C129)</f>
        <v>0</v>
      </c>
      <c r="D130" s="583"/>
      <c r="E130" s="583">
        <f>SUM(E115:E129)</f>
        <v>0</v>
      </c>
      <c r="F130" s="590">
        <f>SUM(F115:F129)</f>
        <v>0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</row>
    <row r="131" spans="1:6" ht="12.75" customHeight="1">
      <c r="A131" s="584" t="s">
        <v>856</v>
      </c>
      <c r="B131" s="592"/>
      <c r="C131" s="583"/>
      <c r="D131" s="583"/>
      <c r="E131" s="583"/>
      <c r="F131" s="590"/>
    </row>
    <row r="132" spans="1:6" ht="12.75" customHeight="1">
      <c r="A132" s="584" t="s">
        <v>549</v>
      </c>
      <c r="B132" s="592"/>
      <c r="C132" s="586"/>
      <c r="D132" s="586"/>
      <c r="E132" s="586"/>
      <c r="F132" s="587">
        <f>C132-E132</f>
        <v>0</v>
      </c>
    </row>
    <row r="133" spans="1:6" ht="12.75" customHeight="1">
      <c r="A133" s="584" t="s">
        <v>552</v>
      </c>
      <c r="B133" s="592"/>
      <c r="C133" s="586"/>
      <c r="D133" s="586"/>
      <c r="E133" s="586"/>
      <c r="F133" s="587">
        <f>C133-E133</f>
        <v>0</v>
      </c>
    </row>
    <row r="134" spans="1:6" ht="12.75" customHeight="1">
      <c r="A134" s="584" t="s">
        <v>555</v>
      </c>
      <c r="B134" s="592"/>
      <c r="C134" s="586"/>
      <c r="D134" s="586"/>
      <c r="E134" s="586"/>
      <c r="F134" s="587">
        <f>C134-E134</f>
        <v>0</v>
      </c>
    </row>
    <row r="135" spans="1:6" ht="12.75" customHeight="1">
      <c r="A135" s="584" t="s">
        <v>558</v>
      </c>
      <c r="B135" s="592"/>
      <c r="C135" s="586"/>
      <c r="D135" s="586"/>
      <c r="E135" s="586"/>
      <c r="F135" s="587">
        <f>C135-E135</f>
        <v>0</v>
      </c>
    </row>
    <row r="136" spans="1:6" ht="12.75" customHeight="1">
      <c r="A136" s="584">
        <v>5</v>
      </c>
      <c r="B136" s="585"/>
      <c r="C136" s="586"/>
      <c r="D136" s="586"/>
      <c r="E136" s="586"/>
      <c r="F136" s="587">
        <f>C136-E136</f>
        <v>0</v>
      </c>
    </row>
    <row r="137" spans="1:6" ht="12.75" customHeight="1">
      <c r="A137" s="584">
        <v>6</v>
      </c>
      <c r="B137" s="585"/>
      <c r="C137" s="586"/>
      <c r="D137" s="586"/>
      <c r="E137" s="586"/>
      <c r="F137" s="587">
        <f>C137-E137</f>
        <v>0</v>
      </c>
    </row>
    <row r="138" spans="1:6" ht="12.75" customHeight="1">
      <c r="A138" s="584">
        <v>7</v>
      </c>
      <c r="B138" s="585"/>
      <c r="C138" s="586"/>
      <c r="D138" s="586"/>
      <c r="E138" s="586"/>
      <c r="F138" s="587">
        <f>C138-E138</f>
        <v>0</v>
      </c>
    </row>
    <row r="139" spans="1:6" ht="12.75" customHeight="1">
      <c r="A139" s="584">
        <v>8</v>
      </c>
      <c r="B139" s="585"/>
      <c r="C139" s="586"/>
      <c r="D139" s="586"/>
      <c r="E139" s="586"/>
      <c r="F139" s="587">
        <f>C139-E139</f>
        <v>0</v>
      </c>
    </row>
    <row r="140" spans="1:6" ht="12" customHeight="1">
      <c r="A140" s="584">
        <v>9</v>
      </c>
      <c r="B140" s="585"/>
      <c r="C140" s="586"/>
      <c r="D140" s="586"/>
      <c r="E140" s="586"/>
      <c r="F140" s="587">
        <f>C140-E140</f>
        <v>0</v>
      </c>
    </row>
    <row r="141" spans="1:6" ht="12.75" customHeight="1">
      <c r="A141" s="584">
        <v>10</v>
      </c>
      <c r="B141" s="585"/>
      <c r="C141" s="586"/>
      <c r="D141" s="586"/>
      <c r="E141" s="586"/>
      <c r="F141" s="587">
        <f>C141-E141</f>
        <v>0</v>
      </c>
    </row>
    <row r="142" spans="1:6" ht="12.75" customHeight="1">
      <c r="A142" s="584">
        <v>11</v>
      </c>
      <c r="B142" s="585"/>
      <c r="C142" s="586"/>
      <c r="D142" s="586"/>
      <c r="E142" s="586"/>
      <c r="F142" s="587">
        <f>C142-E142</f>
        <v>0</v>
      </c>
    </row>
    <row r="143" spans="1:6" ht="12.75" customHeight="1">
      <c r="A143" s="584">
        <v>12</v>
      </c>
      <c r="B143" s="585"/>
      <c r="C143" s="586"/>
      <c r="D143" s="586"/>
      <c r="E143" s="586"/>
      <c r="F143" s="587">
        <f>C143-E143</f>
        <v>0</v>
      </c>
    </row>
    <row r="144" spans="1:6" ht="12.75" customHeight="1">
      <c r="A144" s="584">
        <v>13</v>
      </c>
      <c r="B144" s="585"/>
      <c r="C144" s="586"/>
      <c r="D144" s="586"/>
      <c r="E144" s="586"/>
      <c r="F144" s="587">
        <f>C144-E144</f>
        <v>0</v>
      </c>
    </row>
    <row r="145" spans="1:6" ht="12" customHeight="1">
      <c r="A145" s="584">
        <v>14</v>
      </c>
      <c r="B145" s="585"/>
      <c r="C145" s="586"/>
      <c r="D145" s="586"/>
      <c r="E145" s="586"/>
      <c r="F145" s="587">
        <f>C145-E145</f>
        <v>0</v>
      </c>
    </row>
    <row r="146" spans="1:6" ht="12.75" customHeight="1">
      <c r="A146" s="584">
        <v>15</v>
      </c>
      <c r="B146" s="585"/>
      <c r="C146" s="586"/>
      <c r="D146" s="586"/>
      <c r="E146" s="586"/>
      <c r="F146" s="587">
        <f>C146-E146</f>
        <v>0</v>
      </c>
    </row>
    <row r="147" spans="1:16" ht="17.25" customHeight="1">
      <c r="A147" s="588" t="s">
        <v>590</v>
      </c>
      <c r="B147" s="589" t="s">
        <v>867</v>
      </c>
      <c r="C147" s="583">
        <f>SUM(C132:C146)</f>
        <v>0</v>
      </c>
      <c r="D147" s="583"/>
      <c r="E147" s="583">
        <f>SUM(E132:E146)</f>
        <v>0</v>
      </c>
      <c r="F147" s="590">
        <f>SUM(F132:F146)</f>
        <v>0</v>
      </c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</row>
    <row r="148" spans="1:16" ht="19.5" customHeight="1">
      <c r="A148" s="593" t="s">
        <v>868</v>
      </c>
      <c r="B148" s="589" t="s">
        <v>869</v>
      </c>
      <c r="C148" s="583">
        <f>C147+C130+C113+C96</f>
        <v>21</v>
      </c>
      <c r="D148" s="583"/>
      <c r="E148" s="583">
        <f>E147+E130+E113+E96</f>
        <v>0</v>
      </c>
      <c r="F148" s="590">
        <f>F147+F130+F113+F96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4"/>
      <c r="B149" s="595"/>
      <c r="C149" s="596"/>
      <c r="D149" s="596"/>
      <c r="E149" s="596"/>
      <c r="F149" s="597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2.75" customHeight="1">
      <c r="A150" s="598" t="str">
        <f>+'справка №1-БАЛАНС'!A98</f>
        <v>Дата на съставяне: 28.01.2015г.</v>
      </c>
      <c r="B150" s="599"/>
      <c r="C150" s="502" t="str">
        <f>+'справка №1-БАЛАНС'!C98</f>
        <v>Съставител: Радостина Цолева</v>
      </c>
      <c r="D150" s="502"/>
      <c r="E150" s="502"/>
      <c r="F150" s="502"/>
    </row>
    <row r="151" spans="1:6" ht="12.75" customHeight="1">
      <c r="A151" s="600"/>
      <c r="B151" s="601"/>
      <c r="C151" s="600"/>
      <c r="D151" s="600"/>
      <c r="E151" s="600"/>
      <c r="F151" s="600"/>
    </row>
    <row r="152" spans="1:6" ht="12.75" customHeight="1">
      <c r="A152" s="600"/>
      <c r="B152" s="601"/>
      <c r="C152" s="502" t="s">
        <v>279</v>
      </c>
      <c r="D152" s="502"/>
      <c r="E152" s="502"/>
      <c r="F152" s="502"/>
    </row>
    <row r="153" spans="3:5" ht="12.75" customHeight="1">
      <c r="C153" s="602"/>
      <c r="E153" s="602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2015-01-29T09:40:35Z</cp:lastPrinted>
  <dcterms:created xsi:type="dcterms:W3CDTF">2000-06-29T13:02:40Z</dcterms:created>
  <dcterms:modified xsi:type="dcterms:W3CDTF">2015-01-29T11:56:31Z</dcterms:modified>
  <cp:category/>
  <cp:version/>
  <cp:contentType/>
  <cp:contentStatus/>
  <cp:revision>470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