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activeTab="1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<sst xmlns="http://schemas.openxmlformats.org/spreadsheetml/2006/main" count="1068" uniqueCount="881">
  <si>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</si>
  <si>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</si>
  <si>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</si>
  <si>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</si>
  <si>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</si>
  <si>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</si>
  <si>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</si>
  <si>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</si>
  <si>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</si>
  <si>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</si>
  <si>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</si>
  <si>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</si>
  <si>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</si>
  <si>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</si>
  <si>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</si>
  <si>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</si>
  <si>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</si>
  <si>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</si>
  <si>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</si>
  <si>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</si>
  <si>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</si>
  <si>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</si>
  <si>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</si>
  <si>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</si>
  <si>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</si>
  <si>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</si>
  <si>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</si>
  <si>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</si>
  <si>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</si>
  <si>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</si>
  <si>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</si>
  <si>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</si>
  <si>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</si>
  <si>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</si>
  <si>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</si>
  <si>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</si>
  <si>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</si>
  <si>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</si>
  <si>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</si>
  <si>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</si>
  <si>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</si>
  <si>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</si>
  <si>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</si>
  <si>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</si>
  <si>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</si>
  <si>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</si>
  <si>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</si>
  <si>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</si>
  <si>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</si>
  <si>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</si>
  <si>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</si>
  <si>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</si>
  <si>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</si>
  <si>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</si>
  <si>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</si>
  <si>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</si>
  <si>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</si>
  <si>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</si>
  <si>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</si>
  <si>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</si>
  <si>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</si>
  <si>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</si>
  <si>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</si>
  <si>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</si>
  <si>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</si>
  <si>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</si>
  <si>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</si>
  <si>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</si>
  <si>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</si>
  <si>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</si>
  <si>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</si>
  <si>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</si>
  <si>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</si>
  <si>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</si>
  <si>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</si>
  <si>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</si>
  <si>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</si>
  <si>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</si>
  <si>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</si>
  <si>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</si>
  <si>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</si>
  <si>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</si>
  <si>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</si>
  <si>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</si>
  <si>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</si>
  <si>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</si>
  <si>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</si>
  <si>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</si>
  <si>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</si>
  <si>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</si>
  <si>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</si>
  <si>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</si>
  <si>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</si>
  <si>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</si>
  <si>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</si>
  <si>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</si>
  <si>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</si>
  <si>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</si>
  <si>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</si>
  <si>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</si>
  <si>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</si>
  <si>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</si>
  <si>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</si>
  <si>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</si>
  <si>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</si>
  <si>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</si>
  <si>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</si>
  <si>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</si>
  <si>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</si>
  <si>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</si>
  <si>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</si>
  <si>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</si>
  <si>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</si>
  <si>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</si>
  <si>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</si>
  <si>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</si>
  <si>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</si>
  <si>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</si>
  <si>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</si>
  <si>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</si>
  <si>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</si>
  <si>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</si>
  <si>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</si>
  <si>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</si>
  <si>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</si>
  <si>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</si>
  <si>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</si>
  <si>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</si>
  <si>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</si>
  <si>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</si>
  <si>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</si>
  <si>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</si>
  <si>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</si>
  <si>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</si>
  <si>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</si>
  <si>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</si>
  <si>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</si>
  <si>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</si>
  <si>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</si>
  <si>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</si>
  <si>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</si>
  <si>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</si>
  <si>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</si>
  <si>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</si>
  <si>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</si>
  <si>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</si>
  <si>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</si>
  <si>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</si>
  <si>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</si>
  <si>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</si>
  <si>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</si>
  <si>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</si>
  <si>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</si>
  <si>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</si>
  <si>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</si>
  <si>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</si>
  <si>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</si>
  <si>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</si>
  <si>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</si>
  <si>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</si>
  <si>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</si>
  <si>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</si>
  <si>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</si>
  <si>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</si>
  <si>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</si>
  <si>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</si>
  <si>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</si>
  <si>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</si>
  <si>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</si>
  <si>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</si>
  <si>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</si>
  <si>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</si>
  <si>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</si>
  <si>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</si>
  <si>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</si>
  <si>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</si>
  <si>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</si>
  <si>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</si>
  <si>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</si>
  <si>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</si>
  <si>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</si>
  <si>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</si>
  <si>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</si>
  <si>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</si>
  <si>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</si>
  <si>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</si>
  <si>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</si>
  <si>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</si>
  <si>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</si>
  <si>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</si>
  <si>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</si>
  <si>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</si>
  <si>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</si>
  <si>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</si>
  <si>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</si>
  <si>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</si>
  <si>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</si>
  <si>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</si>
  <si>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</si>
  <si>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</si>
  <si>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</si>
  <si>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</si>
  <si>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</si>
  <si>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</si>
  <si>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</si>
  <si>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</si>
  <si>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</si>
  <si>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</si>
  <si>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</si>
  <si>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</si>
  <si>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</si>
  <si>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</si>
  <si>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</si>
  <si>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</si>
  <si>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</si>
  <si>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</si>
  <si>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</si>
  <si>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</si>
  <si>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</si>
  <si>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</si>
  <si>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</si>
  <si>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</si>
  <si>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</si>
  <si>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</si>
  <si>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</si>
  <si>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</si>
  <si>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</si>
  <si>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</si>
  <si>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</si>
  <si>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</si>
  <si>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</si>
  <si>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</si>
  <si>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</si>
  <si>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</si>
  <si>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</si>
  <si>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</si>
  <si>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</si>
  <si>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</si>
  <si>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</si>
  <si>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</si>
  <si>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</si>
  <si>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</si>
  <si>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</si>
  <si>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</si>
  <si>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</si>
  <si>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</si>
  <si>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</si>
  <si>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</si>
  <si>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</si>
  <si>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</si>
  <si>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</si>
  <si>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</si>
  <si>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</si>
  <si>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</si>
  <si>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</si>
  <si>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</si>
  <si>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</si>
  <si>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</si>
  <si>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</si>
  <si>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</si>
  <si>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</si>
  <si>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</si>
  <si>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</si>
  <si>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</si>
  <si>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</si>
  <si>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</si>
  <si>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</si>
  <si>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</si>
  <si>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</si>
  <si>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</si>
  <si>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</si>
  <si>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</si>
  <si>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</si>
  <si>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</si>
  <si>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</si>
  <si>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</si>
  <si>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</si>
  <si>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</si>
  <si>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</si>
  <si>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</si>
  <si>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</si>
  <si>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</si>
  <si>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</si>
  <si>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</si>
  <si>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</si>
  <si>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</si>
  <si>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</si>
  <si>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</si>
  <si>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</si>
  <si>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</si>
  <si>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</si>
  <si>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</si>
  <si>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</si>
  <si>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</si>
  <si>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</si>
  <si>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</si>
  <si>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</si>
  <si>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</si>
  <si>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</si>
  <si>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</si>
  <si>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</si>
  <si>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</si>
  <si>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</si>
  <si>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</si>
  <si>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</si>
  <si>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</si>
  <si>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</si>
  <si>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</si>
  <si>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</si>
  <si>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</si>
  <si>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</si>
  <si>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</si>
  <si>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</si>
  <si>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</si>
  <si>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</si>
  <si>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</si>
  <si>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</si>
  <si>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</si>
  <si>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</si>
  <si>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</si>
  <si>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</si>
  <si>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</si>
  <si>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</si>
  <si>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</si>
  <si>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</si>
  <si>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</si>
  <si>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</si>
  <si>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</si>
  <si>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</si>
  <si>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</si>
  <si>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</si>
  <si>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</si>
  <si>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</si>
  <si>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</si>
  <si>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</si>
  <si>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</si>
  <si>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</si>
  <si>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</si>
  <si>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</si>
  <si>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</si>
  <si>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</si>
  <si>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</si>
  <si>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</si>
  <si>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</si>
  <si>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</si>
  <si>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</si>
  <si>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</si>
  <si>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</si>
  <si>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</si>
  <si>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</si>
  <si>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</si>
  <si>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</si>
  <si>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</si>
  <si>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</si>
  <si>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</si>
  <si>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</si>
  <si>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</si>
  <si>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</si>
  <si>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</si>
  <si>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</si>
  <si>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</si>
  <si>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</si>
  <si>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</si>
  <si>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</si>
  <si>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</si>
  <si>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</si>
  <si>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</si>
  <si>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</si>
  <si>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</si>
  <si>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</si>
  <si>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</si>
  <si>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</si>
  <si>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</si>
  <si>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</si>
  <si>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</si>
  <si>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</si>
  <si>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</si>
  <si>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</si>
  <si>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</si>
  <si>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</si>
  <si>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</si>
  <si>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</si>
  <si>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</si>
  <si>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</si>
  <si>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</si>
  <si>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</si>
  <si>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</si>
  <si>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</si>
  <si>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</si>
  <si>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</si>
  <si>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</si>
  <si>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</si>
  <si>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</si>
  <si>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</si>
  <si>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</si>
  <si>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</si>
  <si>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</si>
  <si>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</si>
  <si>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</si>
  <si>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</si>
  <si>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</si>
  <si>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</si>
  <si>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</si>
  <si>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</si>
  <si>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</si>
  <si>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</si>
  <si>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</si>
  <si>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</si>
  <si>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</si>
  <si>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</si>
  <si>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</si>
  <si>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</si>
  <si>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</si>
  <si>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</si>
  <si>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</si>
  <si>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</si>
  <si>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</si>
  <si>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</si>
  <si>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</si>
  <si>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</si>
  <si>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</si>
  <si>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</si>
  <si>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</si>
  <si>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</si>
  <si>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</si>
  <si>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</si>
  <si>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</si>
  <si>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</si>
  <si>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</si>
  <si>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</si>
  <si>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</si>
  <si>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</si>
  <si>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</si>
  <si>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</si>
  <si>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</si>
  <si>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</si>
  <si>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</si>
  <si>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</si>
  <si>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</si>
  <si>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</si>
  <si>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</si>
  <si>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</si>
  <si>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</si>
  <si>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</si>
  <si>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</si>
  <si>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</si>
  <si>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</si>
  <si>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</si>
  <si>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</si>
  <si>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</si>
  <si>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</si>
  <si>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</si>
  <si>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</si>
  <si>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</si>
  <si>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</si>
  <si>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</si>
  <si>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</si>
  <si>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</si>
  <si>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</si>
  <si>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</si>
  <si>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</si>
  <si>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</si>
  <si>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</si>
  <si>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</si>
  <si>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</si>
  <si>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</si>
  <si>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</si>
  <si>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</si>
  <si>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</si>
  <si>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</si>
  <si>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</si>
  <si>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</si>
  <si>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</si>
  <si>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</si>
  <si>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</si>
  <si>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</si>
  <si>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</si>
  <si>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</si>
  <si>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</si>
  <si>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</si>
  <si>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</si>
  <si>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</si>
  <si>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</si>
  <si>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</si>
  <si>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</si>
  <si>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</si>
  <si>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</si>
  <si>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</si>
  <si>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</si>
  <si>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</si>
  <si>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</si>
  <si>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</si>
  <si>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</si>
  <si>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</si>
  <si>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</si>
  <si>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</si>
  <si>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</si>
  <si>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</si>
  <si>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</si>
  <si>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</si>
  <si>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</si>
  <si>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</si>
  <si>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</si>
  <si>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</si>
  <si>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</si>
  <si>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</si>
  <si>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</si>
  <si>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</si>
  <si>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</si>
  <si>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</si>
  <si>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</si>
  <si>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</si>
  <si>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</si>
  <si>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</si>
  <si>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</si>
  <si>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</si>
  <si>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</si>
  <si>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</si>
  <si>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</si>
  <si>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</si>
  <si>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</si>
  <si>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</si>
  <si>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</si>
  <si>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</si>
  <si>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</si>
  <si>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</si>
  <si>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</si>
  <si>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</si>
  <si>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</si>
  <si>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</si>
  <si>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</si>
  <si>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</si>
  <si>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</si>
  <si>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</si>
  <si>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</si>
  <si>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</si>
  <si>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</si>
  <si>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</si>
  <si>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</si>
  <si>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</si>
  <si>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</si>
  <si>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</si>
  <si>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</si>
  <si>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</si>
  <si>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</si>
  <si>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</si>
  <si>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</si>
  <si>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</si>
  <si>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</si>
  <si>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</si>
  <si>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</si>
  <si>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</si>
  <si>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</si>
  <si>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</si>
  <si>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</si>
  <si>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</si>
  <si>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</si>
  <si>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</si>
  <si>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</si>
  <si>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</si>
  <si>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</si>
  <si>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</si>
  <si>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</si>
  <si>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</si>
  <si>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</si>
  <si>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</si>
  <si>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</si>
  <si>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</si>
  <si>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</si>
  <si>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</si>
  <si>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</si>
  <si>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</si>
  <si>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</si>
  <si>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</si>
  <si>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</si>
  <si>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</si>
  <si>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</si>
  <si>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</si>
  <si>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</si>
  <si>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</si>
  <si>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</si>
  <si>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</si>
  <si>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</si>
  <si>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</si>
  <si>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</si>
  <si>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</si>
  <si>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</si>
  <si>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</si>
  <si>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</si>
  <si>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</si>
  <si>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</si>
  <si>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</si>
  <si>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</si>
  <si>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</si>
  <si>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</si>
  <si>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</si>
  <si>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</si>
  <si>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</si>
  <si>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</si>
  <si>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</si>
  <si>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</si>
  <si>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</si>
  <si>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</si>
  <si>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</si>
  <si>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</si>
  <si>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</si>
  <si>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</si>
  <si>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</si>
  <si>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</si>
  <si>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</si>
  <si>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</si>
  <si>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</si>
  <si>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</si>
  <si>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</si>
  <si>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</si>
  <si>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</si>
  <si>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</si>
  <si>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</si>
  <si>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</si>
  <si>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</si>
  <si>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</si>
  <si>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</si>
  <si>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</si>
  <si>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</si>
  <si>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</si>
  <si>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</si>
  <si>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</si>
  <si>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</si>
  <si>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</si>
  <si>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</si>
  <si>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</si>
  <si>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</si>
  <si>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</si>
  <si>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</si>
  <si>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</si>
  <si>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</si>
  <si>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</si>
  <si>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</si>
  <si>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</si>
  <si>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</si>
  <si>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</si>
  <si>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</si>
  <si>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</si>
  <si>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</si>
  <si>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</si>
  <si>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</si>
  <si>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</si>
  <si>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</si>
  <si>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</si>
  <si>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</si>
  <si>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</si>
  <si>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</si>
  <si>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</si>
  <si>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</si>
  <si>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</si>
  <si>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</si>
  <si>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</si>
  <si>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</si>
  <si>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</si>
  <si>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</si>
  <si>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</si>
  <si>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</si>
  <si>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</si>
  <si>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</si>
  <si>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</si>
  <si>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</si>
  <si>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</si>
  <si>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</si>
  <si>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</si>
  <si>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</si>
  <si>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</si>
  <si>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</si>
  <si>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</si>
  <si>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</si>
  <si>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</si>
  <si>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</si>
  <si>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</si>
  <si>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</si>
  <si>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</si>
  <si>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</si>
  <si>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</si>
  <si>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</si>
  <si>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</si>
  <si>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</si>
  <si>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</si>
  <si>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</si>
  <si>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</si>
  <si>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</si>
  <si>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</si>
  <si>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</si>
  <si>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</si>
  <si>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</si>
  <si>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</si>
  <si>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</si>
  <si>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</si>
  <si>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</si>
  <si>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</si>
  <si>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</si>
  <si>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</si>
  <si>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</si>
  <si>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</si>
  <si>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</si>
  <si>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</si>
  <si>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</si>
  <si>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</si>
  <si>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</si>
  <si>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</si>
  <si>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</si>
  <si>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</si>
  <si>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</si>
  <si>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</si>
  <si>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</si>
  <si>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</si>
  <si>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</si>
  <si>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</si>
  <si>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</si>
  <si>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</si>
  <si>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</si>
  <si>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</si>
  <si>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</si>
  <si>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</si>
  <si>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</si>
  <si>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</si>
  <si>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</si>
  <si>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</si>
  <si>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</si>
  <si>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</si>
  <si>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</si>
  <si>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</si>
  <si>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</si>
  <si>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</si>
  <si>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</si>
  <si>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</si>
  <si>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</si>
  <si>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</si>
  <si>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</si>
  <si>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</si>
  <si>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</si>
  <si>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</si>
  <si>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</si>
  <si>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</si>
  <si>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</si>
  <si>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</si>
  <si>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</si>
  <si>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</si>
  <si>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</si>
  <si>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</si>
  <si>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</si>
  <si>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</si>
  <si>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</si>
  <si>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</si>
  <si>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</si>
  <si>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</si>
  <si>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</si>
  <si>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</si>
  <si>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</si>
  <si>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</si>
  <si>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</si>
  <si>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</si>
  <si>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</si>
  <si>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</si>
  <si>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</si>
  <si>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</si>
  <si>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</si>
  <si>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</si>
  <si>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</si>
  <si>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</si>
  <si>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</si>
  <si>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</si>
  <si>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</si>
  <si>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</si>
  <si>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</si>
  <si>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</si>
  <si>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</si>
  <si>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</si>
  <si>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</si>
  <si>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</si>
  <si>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</si>
  <si>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</si>
  <si>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</si>
  <si>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</si>
  <si>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</si>
  <si>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</si>
  <si>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</si>
  <si>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</si>
  <si>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</si>
  <si>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</si>
  <si>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</si>
  <si>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</si>
  <si>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</si>
  <si>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</si>
  <si>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</si>
  <si>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</si>
  <si>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</si>
  <si>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</si>
  <si>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</si>
  <si>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</si>
  <si>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</si>
  <si>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</si>
  <si>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</si>
  <si>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</si>
  <si>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</si>
  <si>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</si>
  <si>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</si>
  <si>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</si>
  <si>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</si>
  <si>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</si>
  <si>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</si>
  <si>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</si>
  <si>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</si>
  <si>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</si>
  <si>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</si>
  <si>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</si>
  <si>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</si>
  <si>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</si>
  <si>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</si>
  <si>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</si>
  <si>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</si>
  <si>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</si>
  <si>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</si>
  <si>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</si>
  <si>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</si>
  <si>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</si>
  <si>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</si>
  <si>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</si>
  <si>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</si>
  <si>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</si>
  <si>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</si>
  <si>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</si>
  <si>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</si>
  <si>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</si>
  <si>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</si>
  <si>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</si>
  <si>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</si>
  <si>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</si>
  <si>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</si>
  <si>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</si>
  <si>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</si>
  <si>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</si>
  <si>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</si>
  <si>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</si>
  <si>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</si>
  <si>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</si>
  <si>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</si>
  <si>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</si>
  <si>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</si>
  <si>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</si>
  <si>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</si>
  <si>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</si>
  <si>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</si>
  <si>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</si>
  <si>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</si>
  <si>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</si>
  <si>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</si>
  <si>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</si>
  <si>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</si>
  <si>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</si>
  <si>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</si>
  <si>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</si>
  <si>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</si>
  <si>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</si>
  <si>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</si>
  <si>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</si>
  <si>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</si>
  <si>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</si>
  <si>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</si>
  <si>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</si>
  <si>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</si>
  <si>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</si>
  <si>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</si>
  <si>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</si>
  <si>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 З.Исакова</t>
  </si>
  <si>
    <t xml:space="preserve">                                    Съставител: З.Исакова         </t>
  </si>
  <si>
    <t>Съставител:  З.Исакова</t>
  </si>
  <si>
    <t>Отчетен период:30.09.2015</t>
  </si>
  <si>
    <t>Дата на съставяне:30.10.2015</t>
  </si>
  <si>
    <t xml:space="preserve">Дата на съставяне:30/10/2015                                </t>
  </si>
  <si>
    <t xml:space="preserve">Дата  на съставяне: 30.10.2015 год.                                                                                                                              </t>
  </si>
  <si>
    <t xml:space="preserve">Дата на съставяне: 30.10.2015.                         </t>
  </si>
  <si>
    <t>Дата на съставяне:30/10/2015</t>
  </si>
  <si>
    <t>Дата на съставяне: 30.10.2015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</si>
</sst>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65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64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65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5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5" fontId="9" fillId="0" borderId="0" xfId="37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5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5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54">
      <selection activeCell="H31" sqref="H3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874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137</v>
      </c>
      <c r="H21" s="156">
        <f>SUM(H22:H24)</f>
        <v>117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116</v>
      </c>
      <c r="H24" s="152">
        <v>96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165</v>
      </c>
      <c r="H25" s="154">
        <f>H19+H20+H21</f>
        <v>145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22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</v>
      </c>
      <c r="H33" s="154">
        <f>H27+H31+H32</f>
        <v>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413</v>
      </c>
      <c r="H36" s="154">
        <f>H25+H17+H33</f>
        <v>416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230</v>
      </c>
      <c r="D50" s="151">
        <v>231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326</v>
      </c>
      <c r="D51" s="155">
        <f>SUM(D47:D50)</f>
        <v>327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330</v>
      </c>
      <c r="D55" s="155">
        <f>D19+D20+D21+D27+D32+D45+D51+D53+D54</f>
        <v>331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1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83</v>
      </c>
      <c r="D87" s="151">
        <v>86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83</v>
      </c>
      <c r="D91" s="155">
        <f>SUM(D87:D90)</f>
        <v>86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83</v>
      </c>
      <c r="D93" s="155">
        <f>D64+D75+D84+D91+D92</f>
        <v>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413</v>
      </c>
      <c r="D94" s="164">
        <f>D93+D55</f>
        <v>417</v>
      </c>
      <c r="E94" s="449" t="s">
        <v>269</v>
      </c>
      <c r="F94" s="289" t="s">
        <v>270</v>
      </c>
      <c r="G94" s="165">
        <f>G36+G39+G55+G79</f>
        <v>413</v>
      </c>
      <c r="H94" s="165">
        <f>H36+H39+H55+H79</f>
        <v>417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7">
      <selection activeCell="B51" sqref="B5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</v>
      </c>
      <c r="D10" s="46">
        <v>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0</v>
      </c>
      <c r="D12" s="46">
        <v>2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0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</v>
      </c>
      <c r="D19" s="49">
        <f>SUM(D9:D15)+D16</f>
        <v>4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25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25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</v>
      </c>
      <c r="D28" s="50">
        <f>D26+D19</f>
        <v>4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25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21</v>
      </c>
      <c r="E30" s="127" t="s">
        <v>341</v>
      </c>
      <c r="F30" s="554" t="s">
        <v>342</v>
      </c>
      <c r="G30" s="53">
        <f>IF((C28-G28)&gt;0,C28-G28,0)</f>
        <v>1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1</v>
      </c>
      <c r="D33" s="49">
        <f>D28+D31+D32</f>
        <v>4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25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21</v>
      </c>
      <c r="E34" s="128" t="s">
        <v>355</v>
      </c>
      <c r="F34" s="554" t="s">
        <v>356</v>
      </c>
      <c r="G34" s="548">
        <f>IF((C33-G33)&gt;0,C33-G33,0)</f>
        <v>1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21</v>
      </c>
      <c r="E39" s="313" t="s">
        <v>367</v>
      </c>
      <c r="F39" s="558" t="s">
        <v>368</v>
      </c>
      <c r="G39" s="559">
        <f>IF(G34&gt;0,IF(C35+G34&lt;0,0,C35+G34),IF(C34-C35&lt;0,C35-C34,0))</f>
        <v>1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21</v>
      </c>
      <c r="E41" s="127" t="s">
        <v>374</v>
      </c>
      <c r="F41" s="571" t="s">
        <v>375</v>
      </c>
      <c r="G41" s="52">
        <f>IF(C39=0,IF(G39-G40&gt;0,G39-G40+C40,0),IF(C39-C40&lt;0,C40-C39+G40,0))</f>
        <v>1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</v>
      </c>
      <c r="D42" s="53">
        <f>D33+D35+D39</f>
        <v>25</v>
      </c>
      <c r="E42" s="128" t="s">
        <v>378</v>
      </c>
      <c r="F42" s="129" t="s">
        <v>379</v>
      </c>
      <c r="G42" s="53">
        <f>G39+G33</f>
        <v>1</v>
      </c>
      <c r="H42" s="53">
        <f>H39+H33</f>
        <v>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42307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</v>
      </c>
      <c r="D20" s="55">
        <f>SUM(D10:D19)</f>
        <v>-4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2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84</v>
      </c>
      <c r="D44" s="132">
        <v>87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83</v>
      </c>
      <c r="D45" s="55">
        <f>D44+D43</f>
        <v>85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83</v>
      </c>
      <c r="D46" s="56">
        <v>85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4">
      <selection activeCell="J20" sqref="J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96</v>
      </c>
      <c r="I11" s="58">
        <f>'справка №1-БАЛАНС'!H28+'справка №1-БАЛАНС'!H31</f>
        <v>22</v>
      </c>
      <c r="J11" s="58">
        <f>'справка №1-БАЛАНС'!H29+'справка №1-БАЛАНС'!H32</f>
        <v>0</v>
      </c>
      <c r="K11" s="60"/>
      <c r="L11" s="344">
        <f>SUM(C11:K11)</f>
        <v>416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96</v>
      </c>
      <c r="I15" s="61">
        <f t="shared" si="2"/>
        <v>22</v>
      </c>
      <c r="J15" s="61">
        <f t="shared" si="2"/>
        <v>0</v>
      </c>
      <c r="K15" s="61">
        <f t="shared" si="2"/>
        <v>0</v>
      </c>
      <c r="L15" s="344">
        <f t="shared" si="1"/>
        <v>416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</v>
      </c>
      <c r="K16" s="60"/>
      <c r="L16" s="344">
        <f t="shared" si="1"/>
        <v>-1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20</v>
      </c>
      <c r="I17" s="62">
        <f t="shared" si="3"/>
        <v>-20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>
        <v>20</v>
      </c>
      <c r="I19" s="60">
        <v>-20</v>
      </c>
      <c r="J19" s="60">
        <v>0</v>
      </c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0</v>
      </c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116</v>
      </c>
      <c r="I29" s="59">
        <f t="shared" si="6"/>
        <v>2</v>
      </c>
      <c r="J29" s="59">
        <f t="shared" si="6"/>
        <v>-1</v>
      </c>
      <c r="K29" s="59">
        <f t="shared" si="6"/>
        <v>0</v>
      </c>
      <c r="L29" s="344">
        <f t="shared" si="1"/>
        <v>415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116</v>
      </c>
      <c r="I32" s="59">
        <f t="shared" si="7"/>
        <v>2</v>
      </c>
      <c r="J32" s="59">
        <f t="shared" si="7"/>
        <v>-1</v>
      </c>
      <c r="K32" s="59">
        <f t="shared" si="7"/>
        <v>0</v>
      </c>
      <c r="L32" s="344">
        <f t="shared" si="1"/>
        <v>415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5" t="s">
        <v>871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1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382</v>
      </c>
      <c r="B2" s="608"/>
      <c r="C2" s="609" t="str">
        <f>'справка №1-БАЛАНС'!E3</f>
        <v> 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07" t="s">
        <v>4</v>
      </c>
      <c r="B3" s="608"/>
      <c r="C3" s="610" t="str">
        <f>'справка №1-БАЛАНС'!E5</f>
        <v> </v>
      </c>
      <c r="D3" s="610"/>
      <c r="E3" s="610"/>
      <c r="F3" s="485"/>
      <c r="G3" s="485"/>
      <c r="H3" s="485"/>
      <c r="I3" s="485"/>
      <c r="J3" s="485"/>
      <c r="K3" s="485"/>
      <c r="L3" s="485"/>
      <c r="M3" s="613" t="s">
        <v>3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614"/>
      <c r="L44" s="614"/>
      <c r="M44" s="614"/>
      <c r="N44" s="614"/>
      <c r="O44" s="615" t="s">
        <v>864</v>
      </c>
      <c r="P44" s="616"/>
      <c r="Q44" s="616"/>
      <c r="R44" s="61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875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9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2">
      <selection activeCell="C151" sqref="C151:F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4" t="s">
        <v>873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2015-10-30T16:38:01Z</dcterms:modified>
  <cp:category/>
  <cp:version/>
  <cp:contentType/>
  <cp:contentStatus/>
</cp:coreProperties>
</file>