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2120" windowHeight="831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<sst xmlns="http://schemas.openxmlformats.org/spreadsheetml/2006/main" count="1033" uniqueCount="872">
  <si>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</si>
  <si>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</si>
  <si>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</si>
  <si>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</si>
  <si>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</si>
  <si>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</si>
  <si>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</si>
  <si>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</si>
  <si>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</si>
  <si>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</si>
  <si>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</si>
  <si>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</si>
  <si>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</si>
  <si>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</si>
  <si>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</si>
  <si>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</si>
  <si>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</si>
  <si>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</si>
  <si>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</si>
  <si>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</si>
  <si>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</si>
  <si>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</si>
  <si>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</si>
  <si>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</si>
  <si>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</si>
  <si>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</si>
  <si>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</si>
  <si>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</si>
  <si>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</si>
  <si>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</si>
  <si>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</si>
  <si>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</si>
  <si>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</si>
  <si>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</si>
  <si>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</si>
  <si>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</si>
  <si>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</si>
  <si>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</si>
  <si>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</si>
  <si>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</si>
  <si>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</si>
  <si>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</si>
  <si>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</si>
  <si>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</si>
  <si>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</si>
  <si>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</si>
  <si>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</si>
  <si>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</si>
  <si>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</si>
  <si>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</si>
  <si>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</si>
  <si>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</si>
  <si>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</si>
  <si>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</si>
  <si>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</si>
  <si>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</si>
  <si>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</si>
  <si>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</si>
  <si>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</si>
  <si>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</si>
  <si>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</si>
  <si>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</si>
  <si>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</si>
  <si>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</si>
  <si>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</si>
  <si>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</si>
  <si>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</si>
  <si>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</si>
  <si>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</si>
  <si>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</si>
  <si>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</si>
  <si>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</si>
  <si>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</si>
  <si>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</si>
  <si>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</si>
  <si>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</si>
  <si>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</si>
  <si>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</si>
  <si>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</si>
  <si>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</si>
  <si>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</si>
  <si>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</si>
  <si>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</si>
  <si>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</si>
  <si>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</si>
  <si>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</si>
  <si>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</si>
  <si>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</si>
  <si>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</si>
  <si>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</si>
  <si>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</si>
  <si>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</si>
  <si>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</si>
  <si>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</si>
  <si>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</si>
  <si>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</si>
  <si>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</si>
  <si>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</si>
  <si>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</si>
  <si>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</si>
  <si>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</si>
  <si>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</si>
  <si>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</si>
  <si>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</si>
  <si>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</si>
  <si>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</si>
  <si>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</si>
  <si>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</si>
  <si>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</si>
  <si>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</si>
  <si>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</si>
  <si>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</si>
  <si>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</si>
  <si>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</si>
  <si>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</si>
  <si>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</si>
  <si>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</si>
  <si>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</si>
  <si>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</si>
  <si>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</si>
  <si>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</si>
  <si>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</si>
  <si>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</si>
  <si>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</si>
  <si>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</si>
  <si>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</si>
  <si>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</si>
  <si>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</si>
  <si>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</si>
  <si>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</si>
  <si>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</si>
  <si>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</si>
  <si>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</si>
  <si>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</si>
  <si>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</si>
  <si>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</si>
  <si>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</si>
  <si>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</si>
  <si>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</si>
  <si>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</si>
  <si>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</si>
  <si>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</si>
  <si>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</si>
  <si>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</si>
  <si>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</si>
  <si>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</si>
  <si>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</si>
  <si>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</si>
  <si>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</si>
  <si>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</si>
  <si>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</si>
  <si>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</si>
  <si>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</si>
  <si>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</si>
  <si>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</si>
  <si>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</si>
  <si>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</si>
  <si>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</si>
  <si>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</si>
  <si>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</si>
  <si>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</si>
  <si>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</si>
  <si>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</si>
  <si>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</si>
  <si>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</si>
  <si>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</si>
  <si>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</si>
  <si>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</si>
  <si>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</si>
  <si>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</si>
  <si>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</si>
  <si>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</si>
  <si>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</si>
  <si>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</si>
  <si>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</si>
  <si>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</si>
  <si>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</si>
  <si>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</si>
  <si>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</si>
  <si>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</si>
  <si>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</si>
  <si>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</si>
  <si>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</si>
  <si>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</si>
  <si>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</si>
  <si>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</si>
  <si>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</si>
  <si>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</si>
  <si>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</si>
  <si>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</si>
  <si>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</si>
  <si>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</si>
  <si>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</si>
  <si>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</si>
  <si>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</si>
  <si>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</si>
  <si>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</si>
  <si>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</si>
  <si>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</si>
  <si>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</si>
  <si>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</si>
  <si>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</si>
  <si>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</si>
  <si>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</si>
  <si>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</si>
  <si>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</si>
  <si>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</si>
  <si>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</si>
  <si>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</si>
  <si>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</si>
  <si>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</si>
  <si>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</si>
  <si>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</si>
  <si>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</si>
  <si>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</si>
  <si>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</si>
  <si>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</si>
  <si>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</si>
  <si>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</si>
  <si>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</si>
  <si>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</si>
  <si>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</si>
  <si>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</si>
  <si>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</si>
  <si>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</si>
  <si>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</si>
  <si>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</si>
  <si>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</si>
  <si>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</si>
  <si>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</si>
  <si>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</si>
  <si>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</si>
  <si>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</si>
  <si>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</si>
  <si>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</si>
  <si>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</si>
  <si>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</si>
  <si>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</si>
  <si>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</si>
  <si>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</si>
  <si>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</si>
  <si>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</si>
  <si>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</si>
  <si>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</si>
  <si>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</si>
  <si>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</si>
  <si>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</si>
  <si>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</si>
  <si>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</si>
  <si>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</si>
  <si>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</si>
  <si>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</si>
  <si>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</si>
  <si>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</si>
  <si>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</si>
  <si>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</si>
  <si>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</si>
  <si>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</si>
  <si>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</si>
  <si>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</si>
  <si>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</si>
  <si>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</si>
  <si>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</si>
  <si>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</si>
  <si>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</si>
  <si>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</si>
  <si>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</si>
  <si>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</si>
  <si>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</si>
  <si>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</si>
  <si>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</si>
  <si>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</si>
  <si>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</si>
  <si>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</si>
  <si>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</si>
  <si>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</si>
  <si>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</si>
  <si>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</si>
  <si>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</si>
  <si>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</si>
  <si>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</si>
  <si>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</si>
  <si>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</si>
  <si>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</si>
  <si>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</si>
  <si>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</si>
  <si>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</si>
  <si>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</si>
  <si>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</si>
  <si>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</si>
  <si>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</si>
  <si>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</si>
  <si>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</si>
  <si>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</si>
  <si>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</si>
  <si>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</si>
  <si>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</si>
  <si>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</si>
  <si>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</si>
  <si>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</si>
  <si>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</si>
  <si>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</si>
  <si>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</si>
  <si>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</si>
  <si>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</si>
  <si>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</si>
  <si>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</si>
  <si>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</si>
  <si>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</si>
  <si>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</si>
  <si>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</si>
  <si>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</si>
  <si>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</si>
  <si>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</si>
  <si>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</si>
  <si>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</si>
  <si>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</si>
  <si>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</si>
  <si>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</si>
  <si>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</si>
  <si>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</si>
  <si>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</si>
  <si>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</si>
  <si>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</si>
  <si>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</si>
  <si>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</si>
  <si>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</si>
  <si>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</si>
  <si>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</si>
  <si>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</si>
  <si>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</si>
  <si>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</si>
  <si>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</si>
  <si>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</si>
  <si>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</si>
  <si>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</si>
  <si>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</si>
  <si>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</si>
  <si>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</si>
  <si>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</si>
  <si>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</si>
  <si>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</si>
  <si>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</si>
  <si>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</si>
  <si>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</si>
  <si>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</si>
  <si>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</si>
  <si>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</si>
  <si>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</si>
  <si>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</si>
  <si>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</si>
  <si>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</si>
  <si>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</si>
  <si>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</si>
  <si>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</si>
  <si>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</si>
  <si>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</si>
  <si>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</si>
  <si>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</si>
  <si>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</si>
  <si>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</si>
  <si>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</si>
  <si>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</si>
  <si>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</si>
  <si>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</si>
  <si>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</si>
  <si>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</si>
  <si>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</si>
  <si>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</si>
  <si>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</si>
  <si>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</si>
  <si>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</si>
  <si>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</si>
  <si>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</si>
  <si>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</si>
  <si>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</si>
  <si>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</si>
  <si>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</si>
  <si>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</si>
  <si>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</si>
  <si>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</si>
  <si>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</si>
  <si>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</si>
  <si>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</si>
  <si>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</si>
  <si>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</si>
  <si>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</si>
  <si>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</si>
  <si>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</si>
  <si>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</si>
  <si>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</si>
  <si>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</si>
  <si>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</si>
  <si>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</si>
  <si>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</si>
  <si>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</si>
  <si>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</si>
  <si>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</si>
  <si>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</si>
  <si>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</si>
  <si>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</si>
  <si>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</si>
  <si>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</si>
  <si>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</si>
  <si>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</si>
  <si>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</si>
  <si>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</si>
  <si>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</si>
  <si>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</si>
  <si>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</si>
  <si>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</si>
  <si>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</si>
  <si>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</si>
  <si>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</si>
  <si>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</si>
  <si>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</si>
  <si>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</si>
  <si>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</si>
  <si>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</si>
  <si>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</si>
  <si>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</si>
  <si>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</si>
  <si>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</si>
  <si>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</si>
  <si>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</si>
  <si>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</si>
  <si>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</si>
  <si>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</si>
  <si>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</si>
  <si>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</si>
  <si>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</si>
  <si>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</si>
  <si>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</si>
  <si>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</si>
  <si>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</si>
  <si>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</si>
  <si>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</si>
  <si>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</si>
  <si>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</si>
  <si>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</si>
  <si>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</si>
  <si>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</si>
  <si>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</si>
  <si>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</si>
  <si>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</si>
  <si>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</si>
  <si>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</si>
  <si>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</si>
  <si>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</si>
  <si>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</si>
  <si>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</si>
  <si>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</si>
  <si>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</si>
  <si>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</si>
  <si>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</si>
  <si>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</si>
  <si>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</si>
  <si>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</si>
  <si>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</si>
  <si>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</si>
  <si>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</si>
  <si>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</si>
  <si>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</si>
  <si>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</si>
  <si>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</si>
  <si>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</si>
  <si>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</si>
  <si>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</si>
  <si>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</si>
  <si>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</si>
  <si>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</si>
  <si>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</si>
  <si>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</si>
  <si>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</si>
  <si>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</si>
  <si>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</si>
  <si>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</si>
  <si>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</si>
  <si>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</si>
  <si>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</si>
  <si>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</si>
  <si>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</si>
  <si>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</si>
  <si>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</si>
  <si>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</si>
  <si>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</si>
  <si>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</si>
  <si>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</si>
  <si>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</si>
  <si>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</si>
  <si>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</si>
  <si>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</si>
  <si>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</si>
  <si>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</si>
  <si>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</si>
  <si>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</si>
  <si>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</si>
  <si>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</si>
  <si>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</si>
  <si>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</si>
  <si>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</si>
  <si>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</si>
  <si>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</si>
  <si>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</si>
  <si>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</si>
  <si>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</si>
  <si>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</si>
  <si>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</si>
  <si>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</si>
  <si>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</si>
  <si>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</si>
  <si>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</si>
  <si>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</si>
  <si>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</si>
  <si>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</si>
  <si>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</si>
  <si>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</si>
  <si>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</si>
  <si>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</si>
  <si>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</si>
  <si>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</si>
  <si>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</si>
  <si>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</si>
  <si>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</si>
  <si>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</si>
  <si>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</si>
  <si>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</si>
  <si>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</si>
  <si>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</si>
  <si>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</si>
  <si>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</si>
  <si>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</si>
  <si>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</si>
  <si>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</si>
  <si>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</si>
  <si>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</si>
  <si>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</si>
  <si>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</si>
  <si>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</si>
  <si>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</si>
  <si>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</si>
  <si>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</si>
  <si>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</si>
  <si>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</si>
  <si>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</si>
  <si>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</si>
  <si>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</si>
  <si>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</si>
  <si>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</si>
  <si>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</si>
  <si>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</si>
  <si>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</si>
  <si>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</si>
  <si>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</si>
  <si>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</si>
  <si>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</si>
  <si>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</si>
  <si>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</si>
  <si>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</si>
  <si>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</si>
  <si>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</si>
  <si>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</si>
  <si>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</si>
  <si>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</si>
  <si>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</si>
  <si>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</si>
  <si>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</si>
  <si>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</si>
  <si>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</si>
  <si>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</si>
  <si>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</si>
  <si>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</si>
  <si>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</si>
  <si>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</si>
  <si>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</si>
  <si>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</si>
  <si>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</si>
  <si>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</si>
  <si>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</si>
  <si>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</si>
  <si>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</si>
  <si>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</si>
  <si>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</si>
  <si>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</si>
  <si>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</si>
  <si>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</si>
  <si>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</si>
  <si>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</si>
  <si>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</si>
  <si>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</si>
  <si>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</si>
  <si>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</si>
  <si>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</si>
  <si>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</si>
  <si>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</si>
  <si>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</si>
  <si>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</si>
  <si>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</si>
  <si>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</si>
  <si>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</si>
  <si>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</si>
  <si>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</si>
  <si>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</si>
  <si>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</si>
  <si>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</si>
  <si>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</si>
  <si>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</si>
  <si>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</si>
  <si>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</si>
  <si>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</si>
  <si>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</si>
  <si>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</si>
  <si>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</si>
  <si>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</si>
  <si>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</si>
  <si>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</si>
  <si>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</si>
  <si>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</si>
  <si>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</si>
  <si>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</si>
  <si>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</si>
  <si>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</si>
  <si>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</si>
  <si>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</si>
  <si>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</si>
  <si>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</si>
  <si>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</si>
  <si>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</si>
  <si>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</si>
  <si>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</si>
  <si>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</si>
  <si>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</si>
  <si>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</si>
  <si>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</si>
  <si>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</si>
  <si>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</si>
  <si>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</si>
  <si>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</si>
  <si>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</si>
  <si>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</si>
  <si>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</si>
  <si>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</si>
  <si>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</si>
  <si>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</si>
  <si>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</si>
  <si>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</si>
  <si>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</si>
  <si>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</si>
  <si>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</si>
  <si>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</si>
  <si>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</si>
  <si>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</si>
  <si>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</si>
  <si>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</si>
  <si>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</si>
  <si>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</si>
  <si>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</si>
  <si>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</si>
  <si>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</si>
  <si>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</si>
  <si>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</si>
  <si>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</si>
  <si>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</si>
  <si>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</si>
  <si>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</si>
  <si>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</si>
  <si>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</si>
  <si>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</si>
  <si>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</si>
  <si>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</si>
  <si>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</si>
  <si>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</si>
  <si>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</si>
  <si>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</si>
  <si>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</si>
  <si>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</si>
  <si>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</si>
  <si>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</si>
  <si>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</si>
  <si>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</si>
  <si>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</si>
  <si>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</si>
  <si>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</si>
  <si>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</si>
  <si>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</si>
  <si>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</si>
  <si>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</si>
  <si>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</si>
  <si>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</si>
  <si>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</si>
  <si>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</si>
  <si>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</si>
  <si>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</si>
  <si>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</si>
  <si>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</si>
  <si>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</si>
  <si>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</si>
  <si>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</si>
  <si>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</si>
  <si>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</si>
  <si>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</si>
  <si>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</si>
  <si>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</si>
  <si>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</si>
  <si>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</si>
  <si>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</si>
  <si>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</si>
  <si>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</si>
  <si>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</si>
  <si>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</si>
  <si>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</si>
  <si>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</si>
  <si>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</si>
  <si>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</si>
  <si>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</si>
  <si>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</si>
  <si>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</si>
  <si>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</si>
  <si>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</si>
  <si>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</si>
  <si>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</si>
  <si>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</si>
  <si>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</si>
  <si>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</si>
  <si>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</si>
  <si>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</si>
  <si>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</si>
  <si>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</si>
  <si>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</si>
  <si>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</si>
  <si>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</si>
  <si>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</si>
  <si>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</si>
  <si>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</si>
  <si>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</si>
  <si>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</si>
  <si>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</si>
  <si>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</si>
  <si>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</si>
  <si>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</si>
  <si>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</si>
  <si>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</si>
  <si>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</si>
  <si>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</si>
  <si>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</si>
  <si>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</si>
  <si>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</si>
  <si>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</si>
  <si>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</si>
  <si>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</si>
  <si>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</si>
  <si>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</si>
  <si>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</si>
  <si>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</si>
  <si>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</si>
  <si>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</si>
  <si>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</si>
  <si>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</si>
  <si>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</si>
  <si>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</si>
  <si>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</si>
  <si>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</si>
  <si>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</si>
  <si>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</si>
  <si>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</si>
  <si>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</si>
  <si>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</si>
  <si>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</si>
  <si>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</si>
  <si>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</si>
  <si>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</si>
  <si>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</si>
  <si>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</si>
  <si>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</si>
  <si>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</si>
  <si>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</si>
  <si>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</si>
  <si>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</si>
  <si>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</si>
  <si>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</si>
  <si>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</si>
  <si>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</si>
  <si>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</si>
  <si>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</si>
  <si>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</si>
  <si>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</si>
  <si>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</si>
  <si>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</si>
  <si>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</si>
  <si>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</si>
  <si>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</si>
  <si>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</si>
  <si>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</si>
  <si>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</si>
  <si>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</si>
  <si>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</si>
  <si>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</si>
  <si>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</si>
  <si>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</si>
  <si>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</si>
  <si>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</si>
  <si>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</si>
  <si>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</si>
  <si>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</si>
  <si>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</si>
  <si>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</si>
  <si>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</si>
  <si>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</si>
  <si>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</si>
  <si>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</si>
  <si>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</si>
  <si>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</si>
  <si>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</si>
  <si>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</si>
  <si>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</si>
  <si>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</si>
  <si>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</si>
  <si>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</si>
  <si>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</si>
  <si>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</si>
  <si>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</si>
  <si>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</si>
  <si>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</si>
  <si>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</si>
  <si>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</si>
  <si>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</si>
  <si>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</si>
  <si>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</si>
  <si>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</si>
  <si>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</si>
  <si>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</si>
  <si>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</si>
  <si>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</si>
  <si>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</si>
  <si>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</si>
  <si>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</si>
  <si>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</si>
  <si>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</si>
  <si>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</si>
  <si>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</si>
  <si>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</si>
  <si>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</si>
  <si>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</si>
  <si>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</si>
  <si>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</si>
  <si>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</si>
  <si>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</si>
  <si>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</si>
  <si>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</si>
  <si>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</si>
  <si>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</si>
  <si>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</si>
  <si>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</si>
  <si>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</si>
  <si>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</si>
  <si>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</si>
  <si>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</si>
  <si>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</si>
  <si>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</si>
  <si>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</si>
  <si>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</si>
  <si>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</si>
  <si>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</si>
  <si>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</si>
  <si>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</si>
  <si>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</si>
  <si>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</si>
  <si>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</si>
  <si>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</si>
  <si>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30.06.2017</t>
  </si>
  <si>
    <t>Дата на съставяне: 20.07.2017</t>
  </si>
  <si>
    <t>Дата: 20.07.2017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</si>
</sst>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6">
      <selection activeCell="B5" sqref="B5:E5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42.75">
      <c r="A3" s="206" t="s">
        <v>847</v>
      </c>
      <c r="B3" s="588"/>
      <c r="C3" s="588"/>
      <c r="D3" s="588"/>
      <c r="E3" s="588"/>
      <c r="F3" s="276" t="s">
        <v>849</v>
      </c>
      <c r="G3" s="228"/>
      <c r="H3" s="228">
        <v>120054800</v>
      </c>
    </row>
    <row r="4" spans="1:8" ht="15">
      <c r="A4" s="590" t="s">
        <v>857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869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25</v>
      </c>
      <c r="D12" s="207">
        <v>26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47</v>
      </c>
      <c r="D19" s="211">
        <f>SUM(D11:D18)</f>
        <v>48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161</v>
      </c>
      <c r="H27" s="210">
        <f>SUM(H28:H30)</f>
        <v>169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190</v>
      </c>
      <c r="H28" s="208">
        <v>190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-29</v>
      </c>
      <c r="H29" s="394">
        <v>-21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/>
      <c r="H31" s="208"/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/>
      <c r="H32" s="394">
        <v>-8</v>
      </c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161</v>
      </c>
      <c r="H33" s="210">
        <f>H27+H31+H32</f>
        <v>161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917</v>
      </c>
      <c r="D34" s="211">
        <f>SUM(D35:D38)</f>
        <v>917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874</v>
      </c>
      <c r="D35" s="207">
        <v>874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1432</v>
      </c>
      <c r="H36" s="210">
        <f>H25+H17+H33</f>
        <v>1432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>
        <v>43</v>
      </c>
      <c r="D37" s="207">
        <v>43</v>
      </c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925</v>
      </c>
      <c r="D45" s="211">
        <f>D34+D39+D44</f>
        <v>925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243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243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3</v>
      </c>
      <c r="D54" s="207">
        <v>3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1218</v>
      </c>
      <c r="D55" s="211">
        <f>D19+D20+D21+D27+D32+D45+D51+D53+D54</f>
        <v>1219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20</v>
      </c>
      <c r="H61" s="210">
        <f>SUM(H62:H68)</f>
        <v>17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20</v>
      </c>
      <c r="H64" s="208">
        <v>17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/>
      <c r="H66" s="208"/>
    </row>
    <row r="67" spans="1:8" ht="15">
      <c r="A67" s="294" t="s">
        <v>204</v>
      </c>
      <c r="B67" s="300" t="s">
        <v>205</v>
      </c>
      <c r="C67" s="207">
        <v>8</v>
      </c>
      <c r="D67" s="207">
        <v>8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/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/>
      <c r="H69" s="208"/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20</v>
      </c>
      <c r="H71" s="217">
        <f>H59+H60+H61+H69+H70</f>
        <v>17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93</v>
      </c>
      <c r="D74" s="207">
        <v>88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101</v>
      </c>
      <c r="D75" s="211">
        <f>SUM(D67:D74)</f>
        <v>96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20</v>
      </c>
      <c r="H79" s="218">
        <f>H71+H74+H75+H76</f>
        <v>17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9</v>
      </c>
      <c r="D87" s="207">
        <v>10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>
        <v>124</v>
      </c>
      <c r="D88" s="207">
        <v>124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133</v>
      </c>
      <c r="D91" s="211">
        <f>SUM(D87:D90)</f>
        <v>134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234</v>
      </c>
      <c r="D93" s="211">
        <f>D64+D75+D84+D91+D92</f>
        <v>230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1452</v>
      </c>
      <c r="D94" s="220">
        <f>D93+D55</f>
        <v>1449</v>
      </c>
      <c r="E94" s="563" t="s">
        <v>267</v>
      </c>
      <c r="F94" s="348" t="s">
        <v>268</v>
      </c>
      <c r="G94" s="221">
        <f>G36+G39+G55+G79</f>
        <v>1452</v>
      </c>
      <c r="H94" s="221">
        <f>H36+H39+H55+H79</f>
        <v>1449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854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870</v>
      </c>
      <c r="B98" s="544"/>
      <c r="C98" s="588" t="s">
        <v>867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855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C48" sqref="C48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 : към 30.06.2017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6</v>
      </c>
      <c r="D10" s="80">
        <v>7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>
        <v>1</v>
      </c>
      <c r="D11" s="80">
        <v>1</v>
      </c>
      <c r="E11" s="369" t="s">
        <v>287</v>
      </c>
      <c r="F11" s="368" t="s">
        <v>288</v>
      </c>
      <c r="G11" s="88"/>
      <c r="H11" s="88"/>
    </row>
    <row r="12" spans="1:8" ht="12">
      <c r="A12" s="366" t="s">
        <v>289</v>
      </c>
      <c r="B12" s="367" t="s">
        <v>290</v>
      </c>
      <c r="C12" s="80">
        <v>1</v>
      </c>
      <c r="D12" s="80">
        <v>1</v>
      </c>
      <c r="E12" s="369" t="s">
        <v>75</v>
      </c>
      <c r="F12" s="368" t="s">
        <v>291</v>
      </c>
      <c r="G12" s="88">
        <v>2</v>
      </c>
      <c r="H12" s="88">
        <v>1</v>
      </c>
    </row>
    <row r="13" spans="1:18" ht="12">
      <c r="A13" s="366" t="s">
        <v>292</v>
      </c>
      <c r="B13" s="367" t="s">
        <v>293</v>
      </c>
      <c r="C13" s="80">
        <v>1</v>
      </c>
      <c r="D13" s="80">
        <v>1</v>
      </c>
      <c r="E13" s="370" t="s">
        <v>48</v>
      </c>
      <c r="F13" s="371" t="s">
        <v>294</v>
      </c>
      <c r="G13" s="89">
        <f>SUM(G9:G12)</f>
        <v>2</v>
      </c>
      <c r="H13" s="89">
        <f>SUM(H9:H12)</f>
        <v>1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9</v>
      </c>
      <c r="D19" s="83">
        <f>SUM(D9:D15)+D16</f>
        <v>10</v>
      </c>
      <c r="E19" s="376" t="s">
        <v>311</v>
      </c>
      <c r="F19" s="372" t="s">
        <v>312</v>
      </c>
      <c r="G19" s="88">
        <v>7</v>
      </c>
      <c r="H19" s="88">
        <v>8</v>
      </c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/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>
        <v>0</v>
      </c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7</v>
      </c>
      <c r="H24" s="89">
        <f>SUM(H19:H23)</f>
        <v>8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/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9</v>
      </c>
      <c r="D28" s="84">
        <f>D26+D19</f>
        <v>10</v>
      </c>
      <c r="E28" s="175" t="s">
        <v>333</v>
      </c>
      <c r="F28" s="373" t="s">
        <v>334</v>
      </c>
      <c r="G28" s="89">
        <f>G13+G15+G24</f>
        <v>9</v>
      </c>
      <c r="H28" s="89">
        <f>H13+H15+H24</f>
        <v>9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0</v>
      </c>
      <c r="D30" s="84">
        <f>IF((H28-D28)&gt;0,H28-D28,0)</f>
        <v>0</v>
      </c>
      <c r="E30" s="175" t="s">
        <v>337</v>
      </c>
      <c r="F30" s="373" t="s">
        <v>338</v>
      </c>
      <c r="G30" s="91">
        <f>IF((C28-G28)&gt;0,C28-G28,0)</f>
        <v>0</v>
      </c>
      <c r="H30" s="91">
        <f>IF((D28-H28)&gt;0,D28-H28,0)</f>
        <v>1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9</v>
      </c>
      <c r="D33" s="83">
        <f>D28+D31+D32</f>
        <v>10</v>
      </c>
      <c r="E33" s="175" t="s">
        <v>347</v>
      </c>
      <c r="F33" s="373" t="s">
        <v>348</v>
      </c>
      <c r="G33" s="91">
        <f>G32+G31+G28</f>
        <v>9</v>
      </c>
      <c r="H33" s="91">
        <f>H32+H31+H28</f>
        <v>9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0</v>
      </c>
      <c r="D34" s="84">
        <f>IF((H33-D33)&gt;0,H33-D33,0)</f>
        <v>0</v>
      </c>
      <c r="E34" s="382" t="s">
        <v>351</v>
      </c>
      <c r="F34" s="373" t="s">
        <v>352</v>
      </c>
      <c r="G34" s="89">
        <f>IF((C33-G33)&gt;0,C33-G33,0)</f>
        <v>0</v>
      </c>
      <c r="H34" s="89">
        <f>IF((D33-H33)&gt;0,D33-H33,0)</f>
        <v>1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>
        <v>0</v>
      </c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0</v>
      </c>
      <c r="D39" s="578">
        <f>+IF((H33-D33-D35)&gt;0,H33-D33-D35,0)</f>
        <v>0</v>
      </c>
      <c r="E39" s="389" t="s">
        <v>363</v>
      </c>
      <c r="F39" s="176" t="s">
        <v>364</v>
      </c>
      <c r="G39" s="92">
        <f>IF(G34&gt;0,IF(C35+G34&lt;0,0,C35+G34),IF(C34-C35&lt;0,C35-C34,0))</f>
        <v>0</v>
      </c>
      <c r="H39" s="92">
        <f>IF(H34&gt;0,IF(D35+H34&lt;0,0,D35+H34),IF(D34-D35&lt;0,D35-D34,0))</f>
        <v>1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0</v>
      </c>
      <c r="D41" s="86">
        <f>IF(D39-D40&gt;0,D39-D40,0)</f>
        <v>0</v>
      </c>
      <c r="E41" s="175" t="s">
        <v>370</v>
      </c>
      <c r="F41" s="176" t="s">
        <v>371</v>
      </c>
      <c r="G41" s="86">
        <f>IF(G39-G40&gt;0,G39-G40,0)</f>
        <v>0</v>
      </c>
      <c r="H41" s="86">
        <f>IF(H39-H40&gt;0,H39-H40,0)</f>
        <v>1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9</v>
      </c>
      <c r="D42" s="87">
        <f>D33+D35+D39</f>
        <v>10</v>
      </c>
      <c r="E42" s="178" t="s">
        <v>374</v>
      </c>
      <c r="F42" s="179" t="s">
        <v>375</v>
      </c>
      <c r="G42" s="91">
        <f>G39+G33</f>
        <v>9</v>
      </c>
      <c r="H42" s="91">
        <f>H39+H33</f>
        <v>10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868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5"/>
      <c r="C47" s="538" t="s">
        <v>871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50" sqref="D50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 : към 30.06.2017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>
        <v>1</v>
      </c>
      <c r="D10" s="93">
        <v>2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-3</v>
      </c>
      <c r="D11" s="93">
        <v>-12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-2</v>
      </c>
      <c r="D13" s="93">
        <v>-2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/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/>
      <c r="D19" s="93"/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-4</v>
      </c>
      <c r="D20" s="94">
        <f>SUM(D10:D19)</f>
        <v>-12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/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0</v>
      </c>
      <c r="D32" s="94">
        <f>SUM(D22:D31)</f>
        <v>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/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3</v>
      </c>
      <c r="D39" s="93">
        <v>2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/>
      <c r="D41" s="93"/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3</v>
      </c>
      <c r="D42" s="94">
        <f>SUM(D34:D41)</f>
        <v>2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-1</v>
      </c>
      <c r="D43" s="94">
        <f>D42+D32+D20</f>
        <v>-10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134</v>
      </c>
      <c r="D44" s="185">
        <v>144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133</v>
      </c>
      <c r="D45" s="94">
        <f>D44+D43</f>
        <v>134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133</v>
      </c>
      <c r="D46" s="95">
        <v>134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20.07.2017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868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856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D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30.06.2017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190</v>
      </c>
      <c r="J11" s="97">
        <f>'справка №1-БАЛАНС'!H29+'справка №1-БАЛАНС'!H32</f>
        <v>-29</v>
      </c>
      <c r="K11" s="99"/>
      <c r="L11" s="427">
        <f>SUM(C11:K11)</f>
        <v>1432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190</v>
      </c>
      <c r="J15" s="100">
        <f t="shared" si="2"/>
        <v>-29</v>
      </c>
      <c r="K15" s="100">
        <f t="shared" si="2"/>
        <v>0</v>
      </c>
      <c r="L15" s="427">
        <f t="shared" si="1"/>
        <v>1432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0</v>
      </c>
      <c r="K16" s="99"/>
      <c r="L16" s="427">
        <f t="shared" si="1"/>
        <v>0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/>
      <c r="J28" s="99"/>
      <c r="K28" s="99"/>
      <c r="L28" s="427">
        <f t="shared" si="1"/>
        <v>0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190</v>
      </c>
      <c r="J29" s="98">
        <f t="shared" si="6"/>
        <v>-29</v>
      </c>
      <c r="K29" s="98">
        <f t="shared" si="6"/>
        <v>0</v>
      </c>
      <c r="L29" s="427">
        <f t="shared" si="1"/>
        <v>1432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190</v>
      </c>
      <c r="J32" s="98">
        <f t="shared" si="7"/>
        <v>-29</v>
      </c>
      <c r="K32" s="98">
        <f t="shared" si="7"/>
        <v>0</v>
      </c>
      <c r="L32" s="427">
        <f t="shared" si="1"/>
        <v>1432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20.07.2017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F13">
      <selection activeCell="K11" sqref="K11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17" t="s">
        <v>859</v>
      </c>
      <c r="B2" s="610"/>
      <c r="C2" s="609" t="s">
        <v>860</v>
      </c>
      <c r="D2" s="609"/>
      <c r="E2" s="609"/>
      <c r="F2" s="609"/>
      <c r="G2" s="609"/>
      <c r="H2" s="609"/>
      <c r="I2" s="444"/>
      <c r="J2" s="444"/>
      <c r="K2" s="444"/>
      <c r="L2" s="444"/>
      <c r="M2" s="613" t="s">
        <v>1</v>
      </c>
      <c r="N2" s="609"/>
      <c r="O2" s="609"/>
      <c r="P2" s="614">
        <f>'справка №1-БАЛАНС'!H3</f>
        <v>120054800</v>
      </c>
      <c r="Q2" s="614"/>
      <c r="R2" s="356"/>
    </row>
    <row r="3" spans="1:18" ht="15">
      <c r="A3" s="617" t="str">
        <f>'справка №1-БАЛАНС'!A5</f>
        <v>Отчетен период : към 30.06.2017</v>
      </c>
      <c r="B3" s="610"/>
      <c r="C3" s="618"/>
      <c r="D3" s="618"/>
      <c r="E3" s="618"/>
      <c r="F3" s="446"/>
      <c r="G3" s="446"/>
      <c r="H3" s="446"/>
      <c r="I3" s="446"/>
      <c r="J3" s="446"/>
      <c r="K3" s="446"/>
      <c r="L3" s="446"/>
      <c r="M3" s="615" t="s">
        <v>2</v>
      </c>
      <c r="N3" s="615"/>
      <c r="O3" s="616"/>
      <c r="P3" s="616"/>
      <c r="Q3" s="61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1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2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2"/>
      <c r="R6" s="612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10</v>
      </c>
      <c r="L10" s="104">
        <v>1</v>
      </c>
      <c r="M10" s="104"/>
      <c r="N10" s="114">
        <f aca="true" t="shared" si="4" ref="N10:N39">K10+L10-M10</f>
        <v>11</v>
      </c>
      <c r="O10" s="104"/>
      <c r="P10" s="104"/>
      <c r="Q10" s="114">
        <f t="shared" si="0"/>
        <v>11</v>
      </c>
      <c r="R10" s="114">
        <f t="shared" si="1"/>
        <v>25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12</v>
      </c>
      <c r="L17" s="115">
        <f>SUM(L9:L16)</f>
        <v>1</v>
      </c>
      <c r="M17" s="115">
        <f>SUM(M9:M16)</f>
        <v>0</v>
      </c>
      <c r="N17" s="114">
        <f t="shared" si="4"/>
        <v>13</v>
      </c>
      <c r="O17" s="115">
        <f>SUM(O9:O16)</f>
        <v>0</v>
      </c>
      <c r="P17" s="115">
        <f>SUM(P9:P16)</f>
        <v>0</v>
      </c>
      <c r="Q17" s="114">
        <f t="shared" si="5"/>
        <v>13</v>
      </c>
      <c r="R17" s="114">
        <f t="shared" si="6"/>
        <v>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917</v>
      </c>
      <c r="E27" s="248">
        <f aca="true" t="shared" si="8" ref="E27:P27">SUM(E28:E31)</f>
        <v>0</v>
      </c>
      <c r="F27" s="248">
        <f t="shared" si="8"/>
        <v>0</v>
      </c>
      <c r="G27" s="111">
        <f t="shared" si="2"/>
        <v>917</v>
      </c>
      <c r="H27" s="110">
        <f t="shared" si="8"/>
        <v>0</v>
      </c>
      <c r="I27" s="110">
        <f t="shared" si="8"/>
        <v>0</v>
      </c>
      <c r="J27" s="111">
        <f t="shared" si="3"/>
        <v>917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874</v>
      </c>
      <c r="E28" s="245"/>
      <c r="F28" s="245"/>
      <c r="G28" s="114">
        <f t="shared" si="2"/>
        <v>874</v>
      </c>
      <c r="H28" s="104"/>
      <c r="I28" s="104"/>
      <c r="J28" s="114">
        <f t="shared" si="3"/>
        <v>874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874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>
        <v>43</v>
      </c>
      <c r="E30" s="245"/>
      <c r="F30" s="245"/>
      <c r="G30" s="114">
        <f t="shared" si="2"/>
        <v>43</v>
      </c>
      <c r="H30" s="245"/>
      <c r="I30" s="104"/>
      <c r="J30" s="114">
        <f t="shared" si="3"/>
        <v>43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43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925</v>
      </c>
      <c r="E38" s="250">
        <f aca="true" t="shared" si="12" ref="E38:P38">E27+E32+E37</f>
        <v>0</v>
      </c>
      <c r="F38" s="250">
        <f t="shared" si="12"/>
        <v>0</v>
      </c>
      <c r="G38" s="114">
        <f t="shared" si="2"/>
        <v>925</v>
      </c>
      <c r="H38" s="115">
        <f t="shared" si="12"/>
        <v>0</v>
      </c>
      <c r="I38" s="115">
        <f t="shared" si="12"/>
        <v>0</v>
      </c>
      <c r="J38" s="114">
        <f t="shared" si="3"/>
        <v>925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985</v>
      </c>
      <c r="E40" s="552">
        <f>E17+E18+E19+E25+E38+E39</f>
        <v>0</v>
      </c>
      <c r="F40" s="552">
        <f aca="true" t="shared" si="13" ref="F40:R40">F17+F18+F19+F25+F38+F39</f>
        <v>0</v>
      </c>
      <c r="G40" s="552">
        <f t="shared" si="13"/>
        <v>985</v>
      </c>
      <c r="H40" s="552">
        <f t="shared" si="13"/>
        <v>0</v>
      </c>
      <c r="I40" s="552">
        <f t="shared" si="13"/>
        <v>0</v>
      </c>
      <c r="J40" s="552">
        <f t="shared" si="13"/>
        <v>985</v>
      </c>
      <c r="K40" s="552">
        <f t="shared" si="13"/>
        <v>12</v>
      </c>
      <c r="L40" s="552">
        <f t="shared" si="13"/>
        <v>1</v>
      </c>
      <c r="M40" s="552">
        <f t="shared" si="13"/>
        <v>0</v>
      </c>
      <c r="N40" s="552">
        <f t="shared" si="13"/>
        <v>13</v>
      </c>
      <c r="O40" s="552">
        <f t="shared" si="13"/>
        <v>0</v>
      </c>
      <c r="P40" s="552">
        <f t="shared" si="13"/>
        <v>0</v>
      </c>
      <c r="Q40" s="552">
        <f t="shared" si="13"/>
        <v>13</v>
      </c>
      <c r="R40" s="552">
        <f t="shared" si="13"/>
        <v>972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858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20.07.2017</v>
      </c>
      <c r="C44" s="448"/>
      <c r="D44" s="449"/>
      <c r="E44" s="449"/>
      <c r="F44" s="449"/>
      <c r="G44" s="439"/>
      <c r="H44" s="450" t="s">
        <v>867</v>
      </c>
      <c r="I44" s="450"/>
      <c r="J44" s="450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88" sqref="D88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 : към 30.06.2017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243</v>
      </c>
      <c r="D11" s="166">
        <f>SUM(D12:D14)</f>
        <v>0</v>
      </c>
      <c r="E11" s="167">
        <f>SUM(E12:E14)</f>
        <v>243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243</v>
      </c>
      <c r="D12" s="154"/>
      <c r="E12" s="167">
        <f aca="true" t="shared" si="0" ref="E12:E42">C12-D12</f>
        <v>243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243</v>
      </c>
      <c r="D19" s="150">
        <f>D11+D15+D16</f>
        <v>0</v>
      </c>
      <c r="E19" s="165">
        <f>E11+E15+E16</f>
        <v>243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3</v>
      </c>
      <c r="D21" s="154"/>
      <c r="E21" s="167">
        <f t="shared" si="0"/>
        <v>3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101</v>
      </c>
      <c r="D24" s="166">
        <f>SUM(D25:D27)</f>
        <v>101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8</v>
      </c>
      <c r="D26" s="154">
        <v>8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93</v>
      </c>
      <c r="D27" s="154">
        <v>93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101</v>
      </c>
      <c r="D43" s="150">
        <f>D24+D28+D29+D31+D30+D32+D33+D38</f>
        <v>101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347</v>
      </c>
      <c r="D44" s="149">
        <f>D43+D21+D19+D9</f>
        <v>101</v>
      </c>
      <c r="E44" s="165">
        <f>E43+E21+E19+E9</f>
        <v>246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20</v>
      </c>
      <c r="D85" s="150">
        <f>SUM(D86:D90)+D94</f>
        <v>20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20</v>
      </c>
      <c r="D87" s="154">
        <v>20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/>
      <c r="D89" s="154"/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0</v>
      </c>
      <c r="D90" s="149">
        <f>SUM(D91:D93)</f>
        <v>0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/>
      <c r="D93" s="154"/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/>
      <c r="D95" s="154"/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20</v>
      </c>
      <c r="D96" s="150">
        <f>D85+D80+D75+D71+D95</f>
        <v>20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20</v>
      </c>
      <c r="D97" s="150">
        <f>D96+D68+D66</f>
        <v>20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20.07.2017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6" sqref="F16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7" t="str">
        <f>'справка №1-БАЛАНС'!A5</f>
        <v>Отчетен период : към 30.06.2017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917</v>
      </c>
      <c r="G12" s="142"/>
      <c r="H12" s="142"/>
      <c r="I12" s="546">
        <f>F12+G12-H12</f>
        <v>917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925</v>
      </c>
      <c r="G17" s="128">
        <f t="shared" si="1"/>
        <v>0</v>
      </c>
      <c r="H17" s="128">
        <f t="shared" si="1"/>
        <v>0</v>
      </c>
      <c r="I17" s="546">
        <f t="shared" si="0"/>
        <v>925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20.07.2017</v>
      </c>
      <c r="B30" s="628"/>
      <c r="C30" s="628"/>
      <c r="D30" s="576" t="s">
        <v>809</v>
      </c>
      <c r="E30" s="592" t="s">
        <v>868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856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22">
      <selection activeCell="A5" sqref="A5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 - СМОЛЯН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 : към 30.06.2017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850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851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861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865</v>
      </c>
      <c r="B15" s="68"/>
      <c r="C15" s="585">
        <v>20</v>
      </c>
      <c r="D15" s="586">
        <v>43.26</v>
      </c>
      <c r="E15" s="555"/>
      <c r="F15" s="557">
        <f t="shared" si="0"/>
        <v>20</v>
      </c>
    </row>
    <row r="16" spans="1:6" ht="12.75">
      <c r="A16" s="579" t="s">
        <v>862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863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864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874</v>
      </c>
      <c r="D19" s="541"/>
      <c r="E19" s="541">
        <f>SUM(E12:E18)</f>
        <v>0</v>
      </c>
      <c r="F19" s="556">
        <f>SUM(F12:F18)</f>
        <v>874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852</v>
      </c>
      <c r="B26" s="71"/>
      <c r="C26" s="585">
        <v>33</v>
      </c>
      <c r="D26" s="586">
        <v>25.5</v>
      </c>
      <c r="E26" s="555"/>
      <c r="F26" s="557">
        <f>C26-E26</f>
        <v>33</v>
      </c>
    </row>
    <row r="27" spans="1:6" ht="12.75">
      <c r="A27" s="579" t="s">
        <v>853</v>
      </c>
      <c r="B27" s="71"/>
      <c r="C27" s="585">
        <v>10</v>
      </c>
      <c r="D27" s="586">
        <v>30.33</v>
      </c>
      <c r="E27" s="555"/>
      <c r="F27" s="557">
        <f>C27-E27</f>
        <v>10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43</v>
      </c>
      <c r="D30" s="541"/>
      <c r="E30" s="541">
        <f>SUM(E26:E28)</f>
        <v>0</v>
      </c>
      <c r="F30" s="556">
        <f>SUM(F26:F28)</f>
        <v>43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866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917</v>
      </c>
      <c r="D36" s="541"/>
      <c r="E36" s="541">
        <f>E35+E30+E24+E19</f>
        <v>0</v>
      </c>
      <c r="F36" s="556">
        <f>F35+F30+F24+F19</f>
        <v>917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20.07.2017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2017-04-20T11:29:02Z</cp:lastPrinted>
  <dcterms:created xsi:type="dcterms:W3CDTF">2000-06-29T12:02:40Z</dcterms:created>
  <dcterms:modified xsi:type="dcterms:W3CDTF">2017-07-30T05:07:52Z</dcterms:modified>
  <cp:category/>
  <cp:version/>
  <cp:contentType/>
  <cp:contentStatus/>
</cp:coreProperties>
</file>