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6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№1-БАЛАНС'!$C$10</definedName>
    <definedName name="_xlnm._FilterDatabase" localSheetId="2" hidden="1">'справка №3-ОПП по прекия метод'!$B$7:$D$46</definedName>
    <definedName name="_xlnm.Print_Area" localSheetId="3">'справка №4-ОСК'!$A$1:$K$36</definedName>
    <definedName name="_xlnm.Print_Titles" localSheetId="0">'справка №1-БАЛАНС'!$7:$7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C59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Метал.компл.инженеринг-договора за цесия с Албена АД
</t>
        </r>
      </text>
    </comment>
  </commentList>
</comments>
</file>

<file path=xl/sharedStrings.xml><?xml version="1.0" encoding="utf-8"?>
<sst xmlns="http://schemas.openxmlformats.org/spreadsheetml/2006/main" count="323" uniqueCount="278">
  <si>
    <t xml:space="preserve"> СЧЕТОВОДЕН  БАЛАНС </t>
  </si>
  <si>
    <t xml:space="preserve">Име на отчитащото се предприятие: </t>
  </si>
  <si>
    <t>Отчетен период:</t>
  </si>
  <si>
    <t>( в хил. лв.)</t>
  </si>
  <si>
    <t>АКТИВИ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</si>
  <si>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</si>
  <si>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</si>
  <si>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</si>
  <si>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</si>
  <si>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</si>
  <si>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</si>
  <si>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</si>
  <si>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</si>
  <si>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</si>
  <si>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</si>
  <si>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</si>
  <si>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 xml:space="preserve">Записан и внесен капитал т.ч.:  </t>
  </si>
  <si>
    <t>2. Сгради и конструкции</t>
  </si>
  <si>
    <t>обикновенни акции</t>
  </si>
  <si>
    <t xml:space="preserve">3. Машини и оборудване </t>
  </si>
  <si>
    <t>привилегировани акции</t>
  </si>
  <si>
    <t>4. Съоръжения</t>
  </si>
  <si>
    <t>Изкупени собствени обикновени акции</t>
  </si>
  <si>
    <t xml:space="preserve">5. Транспортни средства </t>
  </si>
  <si>
    <t>Изкупени собствени привилегировани акции</t>
  </si>
  <si>
    <t>6. Стопански инвентар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</si>
  <si>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</si>
  <si>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</si>
  <si>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</si>
  <si>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 xml:space="preserve">8. Други </t>
  </si>
  <si>
    <t>II. Резерви</t>
  </si>
  <si>
    <t>Общо за група I:</t>
  </si>
  <si>
    <t xml:space="preserve">1. Премийни резерви  при емитиране на ценни книжа </t>
  </si>
  <si>
    <t xml:space="preserve">II. Инвестиционни имоти </t>
  </si>
  <si>
    <t>2. Резерв от последващи оценки на активите и пасивите</t>
  </si>
  <si>
    <t xml:space="preserve">III. Биологични активи </t>
  </si>
  <si>
    <t>3. Целеви резерви, в т.ч.:</t>
  </si>
  <si>
    <t>IV. Нематериални активи</t>
  </si>
  <si>
    <t>общи резерви</t>
  </si>
  <si>
    <t>1. Права върху собственост</t>
  </si>
  <si>
    <t>специализирани резерви</t>
  </si>
  <si>
    <t>2. Програмни продукти</t>
  </si>
  <si>
    <t>други резерви</t>
  </si>
  <si>
    <t>3. Продукти от развойна дейност</t>
  </si>
  <si>
    <t>Общо за група II:</t>
  </si>
  <si>
    <t xml:space="preserve">4. Други </t>
  </si>
  <si>
    <t>III. Финансов резултат</t>
  </si>
  <si>
    <t>Общо за група IV:</t>
  </si>
  <si>
    <t>1. Натрупана печалба  (загуба) в т.ч.: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</si>
  <si>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</si>
  <si>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</si>
  <si>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</si>
  <si>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</si>
  <si>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</si>
  <si>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</si>
  <si>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2. Текуща печалба</t>
  </si>
  <si>
    <t>Общо за група V:</t>
  </si>
  <si>
    <t>3. Текуща загуба</t>
  </si>
  <si>
    <t>VI. Финансови активи</t>
  </si>
  <si>
    <t>Общо за група III:</t>
  </si>
  <si>
    <t xml:space="preserve">    ОБЩО  ЗА РАЗДЕЛ "А" (I+II+III):</t>
  </si>
  <si>
    <t xml:space="preserve">2. Държани до настъпване на падеж </t>
  </si>
  <si>
    <t>Б. МАЛЦИНСТВЕНО УЧАСТИЕ</t>
  </si>
  <si>
    <t xml:space="preserve">държавни ценни книжа </t>
  </si>
  <si>
    <t xml:space="preserve">В. НЕТЕКУЩИ ПАСИВИ </t>
  </si>
  <si>
    <t xml:space="preserve">общински облигации </t>
  </si>
  <si>
    <t>I. Търговски и други задължения</t>
  </si>
  <si>
    <t>други инвестиции, държани до настъпване на падеж</t>
  </si>
  <si>
    <t>1. Задължения към свързани предприятия</t>
  </si>
  <si>
    <t xml:space="preserve">3. Други </t>
  </si>
  <si>
    <t>2.Задължения по получени заеми от банки и небанкови финансови институции</t>
  </si>
  <si>
    <t>Общо за група VI:</t>
  </si>
  <si>
    <t>3. Задължения по ЗУНК</t>
  </si>
  <si>
    <t>VII. Търговски и други вземания</t>
  </si>
  <si>
    <t>4. Задължения по получени търговски заеми</t>
  </si>
  <si>
    <t>1. Вземания от свързани предприятия</t>
  </si>
  <si>
    <t>5. Задължения по облигационни заеми</t>
  </si>
  <si>
    <t>2. Вземания по търговски заеми</t>
  </si>
  <si>
    <t xml:space="preserve">6. Други </t>
  </si>
  <si>
    <t xml:space="preserve">3. Вземания по финансов лизинг </t>
  </si>
  <si>
    <t>Общо за група VII:</t>
  </si>
  <si>
    <t xml:space="preserve">II. Други нетекущи пасиви </t>
  </si>
  <si>
    <t xml:space="preserve">III. Приходи за бъдещи периоди </t>
  </si>
  <si>
    <t xml:space="preserve">VIII. Разходи за бъдещи периоди </t>
  </si>
  <si>
    <t xml:space="preserve">IX. Активи по отсрочени данъци  </t>
  </si>
  <si>
    <t>ОБЩО  ЗА РАЗДЕЛ "А" (I+II+III+IV+V+VI+VII+VIII+IX):</t>
  </si>
  <si>
    <t xml:space="preserve">    ОБЩО  ЗА РАЗДЕЛ "В" (I+II+III+IV+V):</t>
  </si>
  <si>
    <t xml:space="preserve">Б. ТЕКУЩИ АКТИВИ </t>
  </si>
  <si>
    <t>I. Материални запаси</t>
  </si>
  <si>
    <t>Г. ТЕКУЩИ ПАСИВИ</t>
  </si>
  <si>
    <t>1. Материали</t>
  </si>
  <si>
    <t>2. Продукция</t>
  </si>
  <si>
    <t>1. Задължения по получени заеми към банки и  небанкови финансови институции</t>
  </si>
  <si>
    <t>3. Стоки</t>
  </si>
  <si>
    <t xml:space="preserve">2. Текуща част от нетекущите задължения </t>
  </si>
  <si>
    <t>4. Незавършено производство</t>
  </si>
  <si>
    <t xml:space="preserve">3. Текущи задължения, в т.ч.:  </t>
  </si>
  <si>
    <t xml:space="preserve">5. Биологични активи </t>
  </si>
  <si>
    <t>задължения към свързани предприятия</t>
  </si>
  <si>
    <t>6. Други</t>
  </si>
  <si>
    <t xml:space="preserve">задължения по получени търговски заеми </t>
  </si>
  <si>
    <t xml:space="preserve">задължения към доставчици и клиенти </t>
  </si>
  <si>
    <t>получени аванси</t>
  </si>
  <si>
    <t>II. Търговски и  други вземания</t>
  </si>
  <si>
    <t>задължения към персонала</t>
  </si>
  <si>
    <t xml:space="preserve">1. Вземания от свързани предприятия </t>
  </si>
  <si>
    <t>задължения към осигурителни предприятия</t>
  </si>
  <si>
    <t>2. Вземания от клиенти и доставчици</t>
  </si>
  <si>
    <t>данъчни задължения</t>
  </si>
  <si>
    <t xml:space="preserve">3. Предоставени аванси </t>
  </si>
  <si>
    <t>4. Вземания по предоставени търговски заеми</t>
  </si>
  <si>
    <t xml:space="preserve">5. Провизии </t>
  </si>
  <si>
    <t>5. Съдебни и присъдени вземания</t>
  </si>
  <si>
    <t>6. Данъци за възстановяване</t>
  </si>
  <si>
    <t xml:space="preserve">II. Други текущи пасиви </t>
  </si>
  <si>
    <t xml:space="preserve">IV. Финансирания </t>
  </si>
  <si>
    <t xml:space="preserve">III.Финансови активи </t>
  </si>
  <si>
    <t>1. Финансови активи, държани за търгуване в т. ч.</t>
  </si>
  <si>
    <t xml:space="preserve">дългови ценни книжа </t>
  </si>
  <si>
    <t xml:space="preserve">    ОБЩО  ЗА РАЗДЕЛ "Г" (I+II+III+IV):</t>
  </si>
  <si>
    <t xml:space="preserve">2. Финансови активи, обявени за продажба  </t>
  </si>
  <si>
    <t xml:space="preserve">Общо за група III: </t>
  </si>
  <si>
    <t>IV. Парични средства и парични еквиваленти</t>
  </si>
  <si>
    <t>1. Парични средства в брой</t>
  </si>
  <si>
    <t>2. Парични средства в безсрочни депозити</t>
  </si>
  <si>
    <t xml:space="preserve">    Общо за група  IV:</t>
  </si>
  <si>
    <t xml:space="preserve">V. Разходи за бъдещи периоди </t>
  </si>
  <si>
    <t>ОБЩО  ЗА РАЗДЕЛ "Б"(I+II+III+IV+V)</t>
  </si>
  <si>
    <t>ОБЩО АКТИВИ (А + Б):</t>
  </si>
  <si>
    <t>СОБСТВЕН КАТИТАЛ, МАЛЦИНСТВЕНО УЧАСТИЕ И ПАСИВИ (А+Б+В+Г):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</si>
  <si>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</si>
  <si>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</si>
  <si>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</si>
  <si>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</si>
  <si>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</si>
  <si>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</si>
  <si>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</si>
  <si>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</si>
  <si>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</si>
  <si>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 xml:space="preserve">2. Разходи за външни услуги </t>
  </si>
  <si>
    <t>2. Стоки</t>
  </si>
  <si>
    <t>3. Разходи за амортизации</t>
  </si>
  <si>
    <t>3. Услуги</t>
  </si>
  <si>
    <t>4. Разходи за възнаграждения</t>
  </si>
  <si>
    <t>5. Разходи за осигуровки</t>
  </si>
  <si>
    <t>6. Балансова стойност на продадени активи (без продукция)</t>
  </si>
  <si>
    <t>7. Изменение на запасите от продукция и незавършено производство</t>
  </si>
  <si>
    <t xml:space="preserve">II. Приходи от финансирания </t>
  </si>
  <si>
    <t xml:space="preserve">8. Други, в т.ч.: </t>
  </si>
  <si>
    <t xml:space="preserve">в т.ч. от правителството </t>
  </si>
  <si>
    <t xml:space="preserve">обезценка на активи </t>
  </si>
  <si>
    <t>провизии</t>
  </si>
  <si>
    <t>III. Финансови   приходи</t>
  </si>
  <si>
    <t xml:space="preserve">1. Приходи от лихви </t>
  </si>
  <si>
    <t xml:space="preserve">2. Приходи от дивиденти </t>
  </si>
  <si>
    <t>II. Финансови   разходи</t>
  </si>
  <si>
    <t>3. Положителни разлики от операции с финансови активи и инструменти</t>
  </si>
  <si>
    <t>1. Разходи за лихви</t>
  </si>
  <si>
    <t>4. Положителни разлики от промяна на валутни курсове</t>
  </si>
  <si>
    <t>2. Отрицателни разлики от операции с финансови активи и инструменти</t>
  </si>
  <si>
    <t xml:space="preserve">5. Други </t>
  </si>
  <si>
    <t>3. Отрицателни разлики от промяна на валутни курсове</t>
  </si>
  <si>
    <t>Б. Общо разходи за дейността (I + II)</t>
  </si>
  <si>
    <t>Б.   Общо приходи от дейността (I + II + III):</t>
  </si>
  <si>
    <t>В.  Печалба от дейността</t>
  </si>
  <si>
    <t>В. Загуба от дейността</t>
  </si>
  <si>
    <t>IV. Извънредни разходи</t>
  </si>
  <si>
    <t xml:space="preserve">V. Извънредни приходи </t>
  </si>
  <si>
    <t>Г. Общо разходи  (Б+ III +IV)</t>
  </si>
  <si>
    <t>Г. Общо приходи   (Б + IV + V)</t>
  </si>
  <si>
    <t>Д. Печалба преди облагане с данъци</t>
  </si>
  <si>
    <t xml:space="preserve">Д. Загуба преди облагане с данъци </t>
  </si>
  <si>
    <t>V. Разходи за данъци</t>
  </si>
  <si>
    <t xml:space="preserve">1.Разходи за текущи корпоративни данъци върху печалбата </t>
  </si>
  <si>
    <t xml:space="preserve">2. Разход /(икономия) на отсрочени корпоративни данъци върху печалбата  </t>
  </si>
  <si>
    <t>E. Печалба след облагане с данъци (Д - V)</t>
  </si>
  <si>
    <t>E. Загуба след облагане с данъци (Д + V)</t>
  </si>
  <si>
    <t xml:space="preserve">в т.ч. за малцинствено участие </t>
  </si>
  <si>
    <t xml:space="preserve">Ж. Нетна печалба за периода </t>
  </si>
  <si>
    <t xml:space="preserve">Ж. Нетна загуба за периода </t>
  </si>
  <si>
    <t>Всичко (Г+ V + Е):</t>
  </si>
  <si>
    <t>Всичко (Г + E):</t>
  </si>
  <si>
    <t>Съставител:</t>
  </si>
  <si>
    <t>ПАРИЧНИ ПОТОЦИ</t>
  </si>
  <si>
    <t>А. Парични потоци от оперативна дейност</t>
  </si>
  <si>
    <t xml:space="preserve">1. Постъпления от клиенти </t>
  </si>
  <si>
    <t>2. Плащания на доставчици</t>
  </si>
  <si>
    <t xml:space="preserve">3. Плащания/постъпления, свързани с финансови активи, държани с цел търговия 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</si>
  <si>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</si>
  <si>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</si>
  <si>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</si>
  <si>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7. Получени лихви </t>
  </si>
  <si>
    <t xml:space="preserve">8. Платени банкови такси и лихви върху краткосрочни заеми за оборотни средства 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</si>
  <si>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</si>
  <si>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</si>
  <si>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</si>
  <si>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</si>
  <si>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</si>
  <si>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2. Постъпления от  продажба на дълготрайни активи</t>
  </si>
  <si>
    <t>3. Предоставени заеми</t>
  </si>
  <si>
    <t xml:space="preserve">5. Получени лихви по предоставени заеми </t>
  </si>
  <si>
    <t xml:space="preserve">6. Покупка на инвестиции </t>
  </si>
  <si>
    <t>7. Постъпления от продажба на инвестиции</t>
  </si>
  <si>
    <t xml:space="preserve">8. Получени дивиденти от инвестиции 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</si>
  <si>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</si>
  <si>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</si>
  <si>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</si>
  <si>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</si>
  <si>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</si>
  <si>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 xml:space="preserve">3. Постъпления от заеми </t>
  </si>
  <si>
    <t xml:space="preserve">4. Платени  заеми 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</si>
  <si>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</si>
  <si>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</si>
  <si>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</si>
  <si>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</si>
  <si>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</si>
  <si>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</si>
  <si>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</si>
  <si>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</si>
  <si>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</si>
  <si>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</si>
  <si>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</si>
  <si>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</si>
  <si>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</si>
  <si>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</si>
  <si>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</si>
  <si>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</si>
  <si>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</si>
  <si>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</si>
  <si>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</si>
  <si>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</si>
  <si>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</si>
  <si>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</si>
  <si>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</si>
  <si>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</si>
  <si>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</si>
  <si>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</si>
  <si>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</si>
  <si>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</si>
  <si>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</si>
  <si>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</si>
  <si>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</si>
  <si>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</si>
  <si>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</si>
  <si>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</si>
  <si>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</si>
  <si>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</si>
  <si>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</si>
  <si>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</si>
  <si>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</si>
  <si>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</si>
  <si>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</si>
  <si>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</si>
  <si>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</si>
  <si>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</si>
  <si>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</si>
  <si>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</si>
  <si>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</si>
  <si>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</si>
  <si>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"ТОРГОТЕРМ"АД</t>
  </si>
  <si>
    <t>01.01.2007-31.12.2007 год.</t>
  </si>
  <si>
    <t>към 31.12.2007 год.</t>
  </si>
  <si>
    <t xml:space="preserve">Дата на съставяне: 19.02.2008 год.                                     </t>
  </si>
  <si>
    <t>Дата на приемане:25.02.2008 год.</t>
  </si>
  <si>
    <t>Дата на заверка:17.03.2008 год.</t>
  </si>
  <si>
    <t xml:space="preserve"> Ръководител:</t>
  </si>
  <si>
    <t>Съставител:                                                                             Ръководител:</t>
  </si>
  <si>
    <t xml:space="preserve">III. Пасиви по отсрочени данъци </t>
  </si>
  <si>
    <t xml:space="preserve">IV.Финансирания </t>
  </si>
  <si>
    <t>7. Други</t>
  </si>
  <si>
    <t xml:space="preserve">1. Инвестиции </t>
  </si>
  <si>
    <t>Съставител:                                                                    Ръководител:</t>
  </si>
  <si>
    <t xml:space="preserve">    "ТОРГОТЕРМ"АД</t>
  </si>
  <si>
    <t xml:space="preserve">                                                        ОТЧЕТ ЗА ДОХОДИТЕ  </t>
  </si>
  <si>
    <t xml:space="preserve">                                                                                   ОТЧЕТ ЗА ПАРИЧНИТЕ ПОТОЦИ ПО ПРЕКИЯ МЕТОД</t>
  </si>
  <si>
    <t>4. Възстановени (платени) предоставени заеми</t>
  </si>
  <si>
    <r>
      <t xml:space="preserve">Име на отчитащото се предприятие:                            </t>
    </r>
    <r>
      <rPr>
        <b/>
        <sz val="12"/>
        <rFont val="Times New Roman"/>
        <family val="1"/>
      </rPr>
      <t>"ТОРГОТЕРМ"АД</t>
    </r>
  </si>
  <si>
    <t>Отчетен период:                                                             01.01.2007 г.- 31.12.2007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</si>
</sst>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Tahom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b/>
      <sz val="8"/>
      <name val="Tms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 applyAlignment="1">
      <alignment horizontal="centerContinuous"/>
      <protection/>
    </xf>
    <xf numFmtId="0" fontId="12" fillId="0" borderId="0" xfId="25" applyFont="1">
      <alignment/>
      <protection/>
    </xf>
    <xf numFmtId="0" fontId="11" fillId="0" borderId="0" xfId="25" applyFont="1" applyAlignment="1">
      <alignment horizontal="centerContinuous" wrapText="1"/>
      <protection/>
    </xf>
    <xf numFmtId="0" fontId="13" fillId="0" borderId="0" xfId="25" applyFont="1">
      <alignment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1" fillId="0" borderId="0" xfId="25" applyFont="1">
      <alignment/>
      <protection/>
    </xf>
    <xf numFmtId="0" fontId="11" fillId="0" borderId="0" xfId="23" applyFont="1" applyAlignment="1">
      <alignment horizontal="right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Continuous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wrapText="1"/>
      <protection/>
    </xf>
    <xf numFmtId="0" fontId="10" fillId="0" borderId="0" xfId="24" applyFont="1">
      <alignment/>
      <protection/>
    </xf>
    <xf numFmtId="0" fontId="12" fillId="0" borderId="0" xfId="24" applyFont="1" applyBorder="1" applyAlignment="1" applyProtection="1">
      <alignment horizontal="centerContinuous"/>
      <protection locked="0"/>
    </xf>
    <xf numFmtId="0" fontId="10" fillId="0" borderId="0" xfId="24" applyFont="1" applyBorder="1" applyAlignment="1">
      <alignment wrapText="1"/>
      <protection/>
    </xf>
    <xf numFmtId="0" fontId="10" fillId="0" borderId="0" xfId="24" applyFont="1" applyBorder="1">
      <alignment/>
      <protection/>
    </xf>
    <xf numFmtId="0" fontId="10" fillId="0" borderId="0" xfId="24" applyFont="1" applyAlignment="1">
      <alignment wrapText="1"/>
      <protection/>
    </xf>
    <xf numFmtId="3" fontId="12" fillId="0" borderId="1" xfId="24" applyNumberFormat="1" applyFont="1" applyFill="1" applyBorder="1" applyAlignment="1" applyProtection="1">
      <alignment vertical="center"/>
      <protection/>
    </xf>
    <xf numFmtId="3" fontId="11" fillId="0" borderId="1" xfId="24" applyNumberFormat="1" applyFont="1" applyBorder="1" applyAlignment="1" applyProtection="1">
      <alignment vertical="center"/>
      <protection/>
    </xf>
    <xf numFmtId="0" fontId="10" fillId="0" borderId="1" xfId="24" applyFont="1" applyBorder="1" applyProtection="1">
      <alignment/>
      <protection/>
    </xf>
    <xf numFmtId="0" fontId="10" fillId="0" borderId="0" xfId="24" applyFont="1" applyProtection="1">
      <alignment/>
      <protection/>
    </xf>
    <xf numFmtId="1" fontId="10" fillId="0" borderId="0" xfId="24" applyNumberFormat="1" applyFont="1" applyBorder="1">
      <alignment/>
      <protection/>
    </xf>
    <xf numFmtId="1" fontId="10" fillId="0" borderId="0" xfId="24" applyNumberFormat="1" applyFont="1">
      <alignment/>
      <protection/>
    </xf>
    <xf numFmtId="0" fontId="12" fillId="0" borderId="0" xfId="23" applyFont="1" applyBorder="1" applyAlignment="1" applyProtection="1">
      <alignment wrapText="1"/>
      <protection/>
    </xf>
    <xf numFmtId="0" fontId="12" fillId="0" borderId="0" xfId="23" applyFont="1" applyAlignment="1" applyProtection="1">
      <alignment wrapText="1"/>
      <protection/>
    </xf>
    <xf numFmtId="0" fontId="10" fillId="0" borderId="0" xfId="23" applyFont="1" applyAlignment="1" applyProtection="1">
      <alignment wrapText="1"/>
      <protection/>
    </xf>
    <xf numFmtId="1" fontId="12" fillId="0" borderId="0" xfId="23" applyNumberFormat="1" applyFont="1" applyAlignment="1" applyProtection="1">
      <alignment wrapText="1"/>
      <protection/>
    </xf>
    <xf numFmtId="1" fontId="10" fillId="0" borderId="0" xfId="23" applyNumberFormat="1" applyFont="1" applyAlignment="1" applyProtection="1">
      <alignment wrapText="1"/>
      <protection/>
    </xf>
    <xf numFmtId="0" fontId="10" fillId="0" borderId="0" xfId="25" applyFont="1" applyProtection="1">
      <alignment/>
      <protection/>
    </xf>
    <xf numFmtId="0" fontId="11" fillId="0" borderId="0" xfId="25" applyFont="1" applyBorder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5" fillId="0" borderId="0" xfId="22" applyNumberFormat="1" applyFont="1" applyAlignment="1">
      <alignment vertical="top"/>
      <protection/>
    </xf>
    <xf numFmtId="0" fontId="7" fillId="0" borderId="0" xfId="22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1" fillId="0" borderId="2" xfId="25" applyFont="1" applyBorder="1" applyAlignment="1">
      <alignment horizontal="centerContinuous" vertical="center" wrapText="1"/>
      <protection/>
    </xf>
    <xf numFmtId="0" fontId="11" fillId="0" borderId="3" xfId="25" applyFont="1" applyBorder="1" applyAlignment="1">
      <alignment horizontal="centerContinuous" vertical="center" wrapText="1"/>
      <protection/>
    </xf>
    <xf numFmtId="0" fontId="11" fillId="0" borderId="4" xfId="25" applyFont="1" applyBorder="1" applyAlignment="1">
      <alignment horizontal="centerContinuous" vertical="center" wrapText="1"/>
      <protection/>
    </xf>
    <xf numFmtId="0" fontId="11" fillId="0" borderId="2" xfId="25" applyFont="1" applyBorder="1" applyAlignment="1">
      <alignment horizontal="left" vertical="center" wrapText="1"/>
      <protection/>
    </xf>
    <xf numFmtId="0" fontId="11" fillId="0" borderId="4" xfId="25" applyFont="1" applyBorder="1" applyAlignment="1">
      <alignment horizontal="center" vertical="center" wrapText="1"/>
      <protection/>
    </xf>
    <xf numFmtId="0" fontId="11" fillId="0" borderId="5" xfId="25" applyFont="1" applyBorder="1" applyAlignment="1">
      <alignment horizontal="centerContinuous" vertical="center" wrapText="1"/>
      <protection/>
    </xf>
    <xf numFmtId="0" fontId="11" fillId="0" borderId="6" xfId="25" applyFont="1" applyBorder="1" applyAlignment="1">
      <alignment horizontal="centerContinuous" vertical="center" wrapText="1"/>
      <protection/>
    </xf>
    <xf numFmtId="0" fontId="11" fillId="0" borderId="7" xfId="25" applyFont="1" applyBorder="1" applyAlignment="1">
      <alignment horizontal="center" vertical="center" wrapText="1"/>
      <protection/>
    </xf>
    <xf numFmtId="0" fontId="11" fillId="0" borderId="8" xfId="25" applyFont="1" applyBorder="1" applyAlignment="1">
      <alignment horizontal="centerContinuous" vertical="center" wrapText="1"/>
      <protection/>
    </xf>
    <xf numFmtId="0" fontId="11" fillId="0" borderId="9" xfId="25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0" xfId="22" applyFont="1" applyBorder="1" applyAlignment="1" applyProtection="1">
      <alignment horizontal="center" vertical="center"/>
      <protection/>
    </xf>
    <xf numFmtId="14" fontId="7" fillId="0" borderId="11" xfId="22" applyNumberFormat="1" applyFont="1" applyBorder="1" applyAlignment="1" applyProtection="1">
      <alignment horizontal="center" vertical="top" wrapText="1"/>
      <protection/>
    </xf>
    <xf numFmtId="49" fontId="7" fillId="0" borderId="11" xfId="22" applyNumberFormat="1" applyFont="1" applyBorder="1" applyAlignment="1" applyProtection="1">
      <alignment horizontal="center" vertical="center" wrapText="1"/>
      <protection/>
    </xf>
    <xf numFmtId="0" fontId="7" fillId="0" borderId="12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13" xfId="22" applyFont="1" applyBorder="1" applyAlignment="1" applyProtection="1">
      <alignment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14" xfId="24" applyFont="1" applyBorder="1" applyAlignment="1" applyProtection="1">
      <alignment horizontal="centerContinuous"/>
      <protection locked="0"/>
    </xf>
    <xf numFmtId="0" fontId="12" fillId="0" borderId="0" xfId="24" applyFont="1" applyAlignment="1" applyProtection="1">
      <alignment horizontal="centerContinuous" wrapText="1"/>
      <protection locked="0"/>
    </xf>
    <xf numFmtId="0" fontId="10" fillId="0" borderId="0" xfId="24" applyFont="1" applyProtection="1">
      <alignment/>
      <protection locked="0"/>
    </xf>
    <xf numFmtId="0" fontId="6" fillId="0" borderId="0" xfId="22" applyFont="1" applyAlignment="1" applyProtection="1">
      <alignment vertical="top"/>
      <protection locked="0"/>
    </xf>
    <xf numFmtId="0" fontId="13" fillId="0" borderId="0" xfId="24" applyFont="1" applyAlignment="1" applyProtection="1">
      <alignment horizontal="right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horizontal="center" vertical="center" wrapText="1"/>
      <protection/>
    </xf>
    <xf numFmtId="0" fontId="11" fillId="0" borderId="4" xfId="24" applyFont="1" applyBorder="1" applyAlignment="1" applyProtection="1">
      <alignment horizontal="center" vertical="center" wrapText="1"/>
      <protection/>
    </xf>
    <xf numFmtId="0" fontId="12" fillId="0" borderId="1" xfId="24" applyFont="1" applyFill="1" applyBorder="1" applyProtection="1">
      <alignment/>
      <protection/>
    </xf>
    <xf numFmtId="0" fontId="12" fillId="0" borderId="0" xfId="24" applyFont="1" applyBorder="1" applyAlignment="1" applyProtection="1">
      <alignment wrapText="1"/>
      <protection/>
    </xf>
    <xf numFmtId="0" fontId="12" fillId="0" borderId="0" xfId="23" applyFont="1" applyAlignment="1" applyProtection="1">
      <alignment wrapText="1"/>
      <protection locked="0"/>
    </xf>
    <xf numFmtId="0" fontId="12" fillId="0" borderId="0" xfId="23" applyFont="1" applyFill="1" applyAlignment="1" applyProtection="1">
      <alignment wrapText="1"/>
      <protection locked="0"/>
    </xf>
    <xf numFmtId="0" fontId="11" fillId="0" borderId="0" xfId="23" applyFont="1" applyBorder="1" applyAlignment="1" applyProtection="1">
      <alignment horizontal="centerContinuous" vertical="center" wrapText="1"/>
      <protection locked="0"/>
    </xf>
    <xf numFmtId="0" fontId="11" fillId="0" borderId="0" xfId="23" applyFont="1" applyFill="1" applyBorder="1" applyAlignment="1" applyProtection="1">
      <alignment horizontal="centerContinuous" vertical="center" wrapText="1"/>
      <protection locked="0"/>
    </xf>
    <xf numFmtId="0" fontId="6" fillId="0" borderId="0" xfId="22" applyFont="1" applyFill="1" applyAlignment="1" applyProtection="1">
      <alignment vertical="top"/>
      <protection locked="0"/>
    </xf>
    <xf numFmtId="0" fontId="11" fillId="0" borderId="0" xfId="23" applyFont="1" applyFill="1" applyBorder="1" applyAlignment="1" applyProtection="1">
      <alignment horizontal="right" vertical="center" wrapText="1"/>
      <protection locked="0"/>
    </xf>
    <xf numFmtId="1" fontId="12" fillId="0" borderId="0" xfId="23" applyNumberFormat="1" applyFont="1" applyBorder="1" applyAlignment="1" applyProtection="1">
      <alignment wrapText="1"/>
      <protection/>
    </xf>
    <xf numFmtId="0" fontId="12" fillId="0" borderId="0" xfId="23" applyFont="1" applyAlignment="1" applyProtection="1">
      <alignment horizontal="centerContinuous" wrapText="1"/>
      <protection/>
    </xf>
    <xf numFmtId="0" fontId="12" fillId="0" borderId="0" xfId="23" applyFont="1" applyAlignment="1" applyProtection="1">
      <alignment horizontal="center" wrapText="1"/>
      <protection/>
    </xf>
    <xf numFmtId="0" fontId="11" fillId="0" borderId="0" xfId="23" applyFont="1" applyAlignment="1" applyProtection="1">
      <alignment wrapText="1"/>
      <protection/>
    </xf>
    <xf numFmtId="0" fontId="12" fillId="0" borderId="0" xfId="23" applyFont="1" applyBorder="1" applyAlignment="1" applyProtection="1">
      <alignment horizontal="center" wrapText="1"/>
      <protection/>
    </xf>
    <xf numFmtId="0" fontId="10" fillId="0" borderId="0" xfId="23" applyFont="1" applyFill="1" applyAlignment="1" applyProtection="1">
      <alignment wrapText="1"/>
      <protection/>
    </xf>
    <xf numFmtId="0" fontId="11" fillId="0" borderId="0" xfId="23" applyFont="1" applyAlignment="1" applyProtection="1">
      <alignment horizontal="center"/>
      <protection/>
    </xf>
    <xf numFmtId="0" fontId="10" fillId="0" borderId="0" xfId="25" applyFont="1" applyAlignment="1" applyProtection="1">
      <alignment wrapText="1"/>
      <protection locked="0"/>
    </xf>
    <xf numFmtId="0" fontId="10" fillId="0" borderId="0" xfId="25" applyFont="1" applyProtection="1">
      <alignment/>
      <protection locked="0"/>
    </xf>
    <xf numFmtId="1" fontId="12" fillId="0" borderId="0" xfId="24" applyNumberFormat="1" applyFont="1" applyBorder="1" applyProtection="1">
      <alignment/>
      <protection locked="0"/>
    </xf>
    <xf numFmtId="0" fontId="11" fillId="0" borderId="0" xfId="24" applyFont="1" applyBorder="1" applyAlignment="1" applyProtection="1">
      <alignment horizontal="right" vertical="center" wrapText="1"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0" fillId="0" borderId="0" xfId="24" applyNumberFormat="1" applyFont="1" applyBorder="1" applyProtection="1">
      <alignment/>
      <protection locked="0"/>
    </xf>
    <xf numFmtId="0" fontId="11" fillId="0" borderId="0" xfId="22" applyFont="1" applyBorder="1" applyAlignment="1" applyProtection="1">
      <alignment horizontal="left" vertical="top" wrapText="1"/>
      <protection locked="0"/>
    </xf>
    <xf numFmtId="1" fontId="10" fillId="0" borderId="0" xfId="24" applyNumberFormat="1" applyFont="1" applyProtection="1">
      <alignment/>
      <protection locked="0"/>
    </xf>
    <xf numFmtId="0" fontId="9" fillId="0" borderId="0" xfId="22" applyFont="1" applyBorder="1" applyAlignment="1" applyProtection="1">
      <alignment vertical="top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23" applyFont="1" applyFill="1" applyAlignment="1" applyProtection="1">
      <alignment wrapText="1"/>
      <protection locked="0"/>
    </xf>
    <xf numFmtId="0" fontId="10" fillId="0" borderId="0" xfId="23" applyFont="1" applyAlignment="1" applyProtection="1">
      <alignment wrapText="1"/>
      <protection locked="0"/>
    </xf>
    <xf numFmtId="0" fontId="12" fillId="0" borderId="15" xfId="22" applyFont="1" applyBorder="1" applyAlignment="1" applyProtection="1">
      <alignment horizontal="left" vertical="top" wrapText="1"/>
      <protection locked="0"/>
    </xf>
    <xf numFmtId="49" fontId="11" fillId="0" borderId="0" xfId="22" applyNumberFormat="1" applyFont="1" applyBorder="1" applyAlignment="1" applyProtection="1">
      <alignment horizontal="left" vertical="top" wrapText="1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7" fillId="0" borderId="1" xfId="22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/>
    </xf>
    <xf numFmtId="14" fontId="7" fillId="0" borderId="16" xfId="22" applyNumberFormat="1" applyFont="1" applyBorder="1" applyAlignment="1" applyProtection="1">
      <alignment horizontal="center" vertical="top" wrapText="1"/>
      <protection/>
    </xf>
    <xf numFmtId="0" fontId="7" fillId="0" borderId="17" xfId="22" applyFont="1" applyBorder="1" applyAlignment="1" applyProtection="1">
      <alignment horizontal="center" vertical="top" wrapText="1"/>
      <protection/>
    </xf>
    <xf numFmtId="0" fontId="5" fillId="2" borderId="17" xfId="0" applyFont="1" applyFill="1" applyBorder="1" applyAlignment="1" applyProtection="1">
      <alignment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11" fillId="0" borderId="3" xfId="25" applyFont="1" applyBorder="1" applyAlignment="1">
      <alignment horizontal="centerContinuous" vertical="justify"/>
      <protection/>
    </xf>
    <xf numFmtId="0" fontId="0" fillId="0" borderId="4" xfId="0" applyBorder="1" applyAlignment="1">
      <alignment vertical="center" wrapText="1"/>
    </xf>
    <xf numFmtId="0" fontId="7" fillId="0" borderId="1" xfId="24" applyFont="1" applyBorder="1" applyAlignment="1" applyProtection="1">
      <alignment vertical="center" wrapText="1"/>
      <protection/>
    </xf>
    <xf numFmtId="0" fontId="8" fillId="0" borderId="1" xfId="24" applyFont="1" applyBorder="1" applyAlignment="1" applyProtection="1">
      <alignment vertical="center" wrapText="1"/>
      <protection/>
    </xf>
    <xf numFmtId="0" fontId="9" fillId="0" borderId="1" xfId="24" applyFont="1" applyBorder="1" applyAlignment="1" applyProtection="1">
      <alignment vertical="center" wrapText="1"/>
      <protection/>
    </xf>
    <xf numFmtId="0" fontId="9" fillId="0" borderId="1" xfId="24" applyFont="1" applyBorder="1" applyAlignment="1" applyProtection="1">
      <alignment horizontal="left" vertical="center" wrapText="1"/>
      <protection/>
    </xf>
    <xf numFmtId="0" fontId="8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wrapText="1"/>
      <protection/>
    </xf>
    <xf numFmtId="0" fontId="17" fillId="0" borderId="1" xfId="24" applyFont="1" applyBorder="1" applyAlignment="1" applyProtection="1">
      <alignment horizontal="left" vertical="center" wrapText="1"/>
      <protection/>
    </xf>
    <xf numFmtId="0" fontId="18" fillId="0" borderId="1" xfId="24" applyFont="1" applyBorder="1" applyAlignment="1" applyProtection="1">
      <alignment horizontal="left" vertical="center" wrapText="1"/>
      <protection/>
    </xf>
    <xf numFmtId="0" fontId="9" fillId="0" borderId="12" xfId="24" applyFont="1" applyBorder="1" applyAlignment="1" applyProtection="1">
      <alignment vertical="center" wrapText="1"/>
      <protection/>
    </xf>
    <xf numFmtId="0" fontId="7" fillId="0" borderId="1" xfId="24" applyFont="1" applyBorder="1" applyAlignment="1" applyProtection="1">
      <alignment horizontal="left" vertical="center" wrapText="1"/>
      <protection/>
    </xf>
    <xf numFmtId="0" fontId="9" fillId="0" borderId="1" xfId="24" applyFont="1" applyFill="1" applyBorder="1" applyAlignment="1" applyProtection="1">
      <alignment vertical="center" wrapText="1"/>
      <protection/>
    </xf>
    <xf numFmtId="0" fontId="9" fillId="0" borderId="1" xfId="24" applyFont="1" applyBorder="1" applyAlignment="1" applyProtection="1">
      <alignment wrapText="1"/>
      <protection/>
    </xf>
    <xf numFmtId="0" fontId="6" fillId="0" borderId="1" xfId="24" applyFont="1" applyBorder="1" applyAlignment="1" applyProtection="1">
      <alignment horizontal="left" vertical="center" wrapText="1"/>
      <protection/>
    </xf>
    <xf numFmtId="0" fontId="19" fillId="0" borderId="1" xfId="24" applyFont="1" applyBorder="1" applyAlignment="1" applyProtection="1">
      <alignment vertical="center" wrapText="1"/>
      <protection/>
    </xf>
    <xf numFmtId="0" fontId="16" fillId="0" borderId="1" xfId="24" applyFont="1" applyBorder="1" applyAlignment="1" applyProtection="1">
      <alignment vertical="center" wrapText="1"/>
      <protection/>
    </xf>
    <xf numFmtId="1" fontId="9" fillId="0" borderId="1" xfId="24" applyNumberFormat="1" applyFont="1" applyFill="1" applyBorder="1" applyAlignment="1" applyProtection="1">
      <alignment vertical="center"/>
      <protection locked="0"/>
    </xf>
    <xf numFmtId="177" fontId="6" fillId="0" borderId="19" xfId="24" applyNumberFormat="1" applyFont="1" applyFill="1" applyBorder="1" applyAlignment="1" applyProtection="1">
      <alignment vertical="center"/>
      <protection locked="0"/>
    </xf>
    <xf numFmtId="3" fontId="9" fillId="0" borderId="1" xfId="24" applyNumberFormat="1" applyFont="1" applyFill="1" applyBorder="1" applyAlignment="1" applyProtection="1">
      <alignment vertical="center"/>
      <protection/>
    </xf>
    <xf numFmtId="1" fontId="9" fillId="0" borderId="1" xfId="24" applyNumberFormat="1" applyFont="1" applyFill="1" applyBorder="1" applyAlignment="1" applyProtection="1">
      <alignment vertical="center"/>
      <protection/>
    </xf>
    <xf numFmtId="3" fontId="9" fillId="0" borderId="1" xfId="24" applyNumberFormat="1" applyFont="1" applyBorder="1" applyAlignment="1" applyProtection="1">
      <alignment vertical="center"/>
      <protection/>
    </xf>
    <xf numFmtId="1" fontId="9" fillId="0" borderId="1" xfId="24" applyNumberFormat="1" applyFont="1" applyBorder="1" applyAlignment="1" applyProtection="1">
      <alignment vertical="center"/>
      <protection/>
    </xf>
    <xf numFmtId="3" fontId="7" fillId="0" borderId="19" xfId="24" applyNumberFormat="1" applyFont="1" applyFill="1" applyBorder="1" applyAlignment="1" applyProtection="1">
      <alignment vertical="center"/>
      <protection/>
    </xf>
    <xf numFmtId="1" fontId="7" fillId="0" borderId="1" xfId="24" applyNumberFormat="1" applyFont="1" applyFill="1" applyBorder="1" applyAlignment="1" applyProtection="1">
      <alignment vertical="center"/>
      <protection locked="0"/>
    </xf>
    <xf numFmtId="3" fontId="7" fillId="0" borderId="1" xfId="24" applyNumberFormat="1" applyFont="1" applyBorder="1" applyAlignment="1" applyProtection="1">
      <alignment vertical="center"/>
      <protection/>
    </xf>
    <xf numFmtId="3" fontId="7" fillId="0" borderId="1" xfId="24" applyNumberFormat="1" applyFont="1" applyBorder="1" applyProtection="1">
      <alignment/>
      <protection/>
    </xf>
    <xf numFmtId="1" fontId="6" fillId="0" borderId="1" xfId="24" applyNumberFormat="1" applyFont="1" applyFill="1" applyBorder="1" applyProtection="1">
      <alignment/>
      <protection locked="0"/>
    </xf>
    <xf numFmtId="0" fontId="6" fillId="0" borderId="1" xfId="24" applyFont="1" applyFill="1" applyBorder="1" applyProtection="1">
      <alignment/>
      <protection/>
    </xf>
    <xf numFmtId="1" fontId="6" fillId="0" borderId="1" xfId="24" applyNumberFormat="1" applyFont="1" applyFill="1" applyBorder="1" applyProtection="1">
      <alignment/>
      <protection/>
    </xf>
    <xf numFmtId="1" fontId="6" fillId="0" borderId="1" xfId="24" applyNumberFormat="1" applyFont="1" applyBorder="1" applyProtection="1">
      <alignment/>
      <protection/>
    </xf>
    <xf numFmtId="0" fontId="6" fillId="0" borderId="1" xfId="24" applyFont="1" applyBorder="1" applyProtection="1">
      <alignment/>
      <protection/>
    </xf>
    <xf numFmtId="3" fontId="6" fillId="0" borderId="1" xfId="24" applyNumberFormat="1" applyFont="1" applyFill="1" applyBorder="1" applyProtection="1">
      <alignment/>
      <protection/>
    </xf>
    <xf numFmtId="3" fontId="6" fillId="0" borderId="1" xfId="24" applyNumberFormat="1" applyFont="1" applyBorder="1" applyProtection="1">
      <alignment/>
      <protection/>
    </xf>
    <xf numFmtId="3" fontId="18" fillId="0" borderId="1" xfId="24" applyNumberFormat="1" applyFont="1" applyBorder="1" applyProtection="1">
      <alignment/>
      <protection/>
    </xf>
    <xf numFmtId="0" fontId="7" fillId="0" borderId="0" xfId="24" applyFont="1" applyBorder="1" applyAlignment="1" applyProtection="1">
      <alignment horizontal="centerContinuous" vertical="center" wrapText="1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0" fontId="20" fillId="3" borderId="1" xfId="22" applyFont="1" applyFill="1" applyBorder="1" applyAlignment="1" applyProtection="1">
      <alignment horizontal="left" vertical="top" wrapText="1"/>
      <protection/>
    </xf>
    <xf numFmtId="0" fontId="21" fillId="3" borderId="1" xfId="22" applyFont="1" applyFill="1" applyBorder="1" applyAlignment="1" applyProtection="1">
      <alignment vertical="top" wrapText="1"/>
      <protection/>
    </xf>
    <xf numFmtId="0" fontId="21" fillId="3" borderId="1" xfId="22" applyFont="1" applyFill="1" applyBorder="1" applyAlignment="1" applyProtection="1">
      <alignment vertical="top"/>
      <protection/>
    </xf>
    <xf numFmtId="1" fontId="21" fillId="3" borderId="1" xfId="22" applyNumberFormat="1" applyFont="1" applyFill="1" applyBorder="1" applyAlignment="1" applyProtection="1">
      <alignment vertical="top" wrapText="1"/>
      <protection/>
    </xf>
    <xf numFmtId="1" fontId="21" fillId="3" borderId="1" xfId="22" applyNumberFormat="1" applyFont="1" applyFill="1" applyBorder="1" applyAlignment="1" applyProtection="1">
      <alignment vertical="top"/>
      <protection/>
    </xf>
    <xf numFmtId="0" fontId="21" fillId="3" borderId="1" xfId="0" applyFont="1" applyFill="1" applyBorder="1" applyAlignment="1" applyProtection="1">
      <alignment vertical="top"/>
      <protection/>
    </xf>
    <xf numFmtId="1" fontId="20" fillId="3" borderId="1" xfId="22" applyNumberFormat="1" applyFont="1" applyFill="1" applyBorder="1" applyAlignment="1" applyProtection="1">
      <alignment vertical="top" wrapText="1"/>
      <protection/>
    </xf>
    <xf numFmtId="49" fontId="21" fillId="3" borderId="1" xfId="22" applyNumberFormat="1" applyFont="1" applyFill="1" applyBorder="1" applyAlignment="1" applyProtection="1">
      <alignment vertical="top"/>
      <protection/>
    </xf>
    <xf numFmtId="0" fontId="20" fillId="3" borderId="1" xfId="22" applyFont="1" applyFill="1" applyBorder="1" applyAlignment="1" applyProtection="1">
      <alignment vertical="top" wrapText="1"/>
      <protection/>
    </xf>
    <xf numFmtId="1" fontId="21" fillId="3" borderId="1" xfId="0" applyNumberFormat="1" applyFont="1" applyFill="1" applyBorder="1" applyAlignment="1" applyProtection="1">
      <alignment vertical="top"/>
      <protection/>
    </xf>
    <xf numFmtId="49" fontId="20" fillId="3" borderId="20" xfId="22" applyNumberFormat="1" applyFont="1" applyFill="1" applyBorder="1" applyAlignment="1" applyProtection="1">
      <alignment vertical="center" wrapText="1"/>
      <protection/>
    </xf>
    <xf numFmtId="0" fontId="20" fillId="3" borderId="21" xfId="22" applyFont="1" applyFill="1" applyBorder="1" applyAlignment="1" applyProtection="1">
      <alignment horizontal="left" vertical="top" wrapText="1"/>
      <protection/>
    </xf>
    <xf numFmtId="0" fontId="21" fillId="3" borderId="12" xfId="22" applyFont="1" applyFill="1" applyBorder="1" applyAlignment="1" applyProtection="1">
      <alignment vertical="top" wrapText="1"/>
      <protection/>
    </xf>
    <xf numFmtId="0" fontId="21" fillId="3" borderId="12" xfId="22" applyNumberFormat="1" applyFont="1" applyFill="1" applyBorder="1" applyAlignment="1" applyProtection="1">
      <alignment vertical="top" wrapText="1"/>
      <protection/>
    </xf>
    <xf numFmtId="0" fontId="20" fillId="3" borderId="12" xfId="22" applyFont="1" applyFill="1" applyBorder="1" applyAlignment="1" applyProtection="1">
      <alignment vertical="top" wrapText="1"/>
      <protection/>
    </xf>
    <xf numFmtId="0" fontId="20" fillId="3" borderId="22" xfId="22" applyFont="1" applyFill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0" fillId="0" borderId="0" xfId="24" applyFont="1" applyBorder="1" applyAlignment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23" fillId="0" borderId="13" xfId="22" applyNumberFormat="1" applyFont="1" applyFill="1" applyBorder="1" applyAlignment="1" applyProtection="1">
      <alignment vertical="top" wrapText="1"/>
      <protection locked="0"/>
    </xf>
    <xf numFmtId="1" fontId="23" fillId="0" borderId="13" xfId="22" applyNumberFormat="1" applyFont="1" applyFill="1" applyBorder="1" applyAlignment="1" applyProtection="1">
      <alignment vertical="top" wrapText="1"/>
      <protection/>
    </xf>
    <xf numFmtId="1" fontId="23" fillId="0" borderId="1" xfId="22" applyNumberFormat="1" applyFont="1" applyFill="1" applyBorder="1" applyAlignment="1" applyProtection="1">
      <alignment vertical="top" wrapText="1"/>
      <protection/>
    </xf>
    <xf numFmtId="1" fontId="23" fillId="0" borderId="6" xfId="22" applyNumberFormat="1" applyFont="1" applyFill="1" applyBorder="1" applyAlignment="1" applyProtection="1">
      <alignment vertical="top" wrapText="1"/>
      <protection/>
    </xf>
    <xf numFmtId="1" fontId="23" fillId="0" borderId="7" xfId="22" applyNumberFormat="1" applyFont="1" applyFill="1" applyBorder="1" applyAlignment="1" applyProtection="1">
      <alignment vertical="top" wrapText="1"/>
      <protection locked="0"/>
    </xf>
    <xf numFmtId="1" fontId="24" fillId="0" borderId="23" xfId="22" applyNumberFormat="1" applyFont="1" applyBorder="1" applyAlignment="1" applyProtection="1">
      <alignment vertical="top" wrapText="1"/>
      <protection/>
    </xf>
    <xf numFmtId="1" fontId="23" fillId="0" borderId="1" xfId="22" applyNumberFormat="1" applyFont="1" applyFill="1" applyBorder="1" applyAlignment="1" applyProtection="1">
      <alignment vertical="top" wrapText="1"/>
      <protection locked="0"/>
    </xf>
    <xf numFmtId="1" fontId="23" fillId="0" borderId="24" xfId="22" applyNumberFormat="1" applyFont="1" applyFill="1" applyBorder="1" applyAlignment="1" applyProtection="1">
      <alignment vertical="top" wrapText="1"/>
      <protection locked="0"/>
    </xf>
    <xf numFmtId="1" fontId="23" fillId="0" borderId="17" xfId="22" applyNumberFormat="1" applyFont="1" applyFill="1" applyBorder="1" applyAlignment="1" applyProtection="1">
      <alignment vertical="top" wrapText="1"/>
      <protection locked="0"/>
    </xf>
    <xf numFmtId="1" fontId="23" fillId="0" borderId="17" xfId="22" applyNumberFormat="1" applyFont="1" applyFill="1" applyBorder="1" applyAlignment="1" applyProtection="1">
      <alignment vertical="top" wrapText="1"/>
      <protection/>
    </xf>
    <xf numFmtId="1" fontId="23" fillId="0" borderId="1" xfId="0" applyNumberFormat="1" applyFont="1" applyFill="1" applyBorder="1" applyAlignment="1" applyProtection="1">
      <alignment vertical="top" wrapText="1"/>
      <protection/>
    </xf>
    <xf numFmtId="1" fontId="23" fillId="0" borderId="17" xfId="0" applyNumberFormat="1" applyFont="1" applyFill="1" applyBorder="1" applyAlignment="1" applyProtection="1">
      <alignment vertical="top" wrapText="1"/>
      <protection/>
    </xf>
    <xf numFmtId="1" fontId="23" fillId="0" borderId="1" xfId="0" applyNumberFormat="1" applyFont="1" applyFill="1" applyBorder="1" applyAlignment="1" applyProtection="1">
      <alignment vertical="top" wrapText="1"/>
      <protection locked="0"/>
    </xf>
    <xf numFmtId="177" fontId="25" fillId="0" borderId="17" xfId="24" applyNumberFormat="1" applyFont="1" applyFill="1" applyBorder="1" applyAlignment="1" applyProtection="1">
      <alignment vertical="center"/>
      <protection locked="0"/>
    </xf>
    <xf numFmtId="1" fontId="23" fillId="0" borderId="18" xfId="0" applyNumberFormat="1" applyFont="1" applyFill="1" applyBorder="1" applyAlignment="1" applyProtection="1">
      <alignment vertical="top" wrapText="1"/>
      <protection/>
    </xf>
    <xf numFmtId="1" fontId="23" fillId="0" borderId="18" xfId="22" applyNumberFormat="1" applyFont="1" applyFill="1" applyBorder="1" applyAlignment="1" applyProtection="1">
      <alignment vertical="top" wrapText="1"/>
      <protection/>
    </xf>
    <xf numFmtId="1" fontId="23" fillId="0" borderId="18" xfId="22" applyNumberFormat="1" applyFont="1" applyFill="1" applyBorder="1" applyAlignment="1" applyProtection="1">
      <alignment vertical="top" wrapText="1"/>
      <protection locked="0"/>
    </xf>
    <xf numFmtId="1" fontId="23" fillId="0" borderId="25" xfId="22" applyNumberFormat="1" applyFont="1" applyFill="1" applyBorder="1" applyAlignment="1" applyProtection="1">
      <alignment vertical="top" wrapText="1"/>
      <protection/>
    </xf>
    <xf numFmtId="1" fontId="24" fillId="0" borderId="1" xfId="22" applyNumberFormat="1" applyFont="1" applyFill="1" applyBorder="1" applyAlignment="1" applyProtection="1">
      <alignment vertical="top" wrapText="1"/>
      <protection/>
    </xf>
    <xf numFmtId="1" fontId="24" fillId="0" borderId="17" xfId="22" applyNumberFormat="1" applyFont="1" applyFill="1" applyBorder="1" applyAlignment="1" applyProtection="1">
      <alignment vertical="top" wrapText="1"/>
      <protection/>
    </xf>
    <xf numFmtId="1" fontId="23" fillId="0" borderId="1" xfId="0" applyNumberFormat="1" applyFont="1" applyFill="1" applyBorder="1" applyAlignment="1" applyProtection="1">
      <alignment vertical="top"/>
      <protection/>
    </xf>
    <xf numFmtId="1" fontId="23" fillId="0" borderId="17" xfId="0" applyNumberFormat="1" applyFont="1" applyFill="1" applyBorder="1" applyAlignment="1" applyProtection="1">
      <alignment vertical="top"/>
      <protection/>
    </xf>
    <xf numFmtId="1" fontId="24" fillId="0" borderId="20" xfId="22" applyNumberFormat="1" applyFont="1" applyFill="1" applyBorder="1" applyAlignment="1" applyProtection="1">
      <alignment vertical="top" wrapText="1"/>
      <protection/>
    </xf>
    <xf numFmtId="1" fontId="24" fillId="0" borderId="26" xfId="22" applyNumberFormat="1" applyFont="1" applyFill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6" fillId="0" borderId="0" xfId="24" applyFont="1" applyBorder="1" applyAlignment="1">
      <alignment vertical="center" wrapText="1"/>
      <protection/>
    </xf>
    <xf numFmtId="0" fontId="7" fillId="0" borderId="0" xfId="22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center"/>
      <protection locked="0"/>
    </xf>
    <xf numFmtId="0" fontId="7" fillId="0" borderId="1" xfId="23" applyFont="1" applyBorder="1" applyAlignment="1" applyProtection="1">
      <alignment horizontal="center" vertical="center" wrapText="1"/>
      <protection/>
    </xf>
    <xf numFmtId="14" fontId="7" fillId="0" borderId="1" xfId="23" applyNumberFormat="1" applyFont="1" applyFill="1" applyBorder="1" applyAlignment="1" applyProtection="1">
      <alignment horizontal="center" vertical="center" wrapText="1"/>
      <protection/>
    </xf>
    <xf numFmtId="49" fontId="7" fillId="0" borderId="1" xfId="23" applyNumberFormat="1" applyFont="1" applyFill="1" applyBorder="1" applyAlignment="1" applyProtection="1">
      <alignment horizontal="center" vertical="center" wrapText="1"/>
      <protection/>
    </xf>
    <xf numFmtId="0" fontId="8" fillId="0" borderId="1" xfId="23" applyFont="1" applyBorder="1" applyAlignment="1" applyProtection="1">
      <alignment wrapText="1"/>
      <protection/>
    </xf>
    <xf numFmtId="3" fontId="9" fillId="0" borderId="1" xfId="23" applyNumberFormat="1" applyFont="1" applyFill="1" applyBorder="1" applyAlignment="1" applyProtection="1">
      <alignment wrapText="1"/>
      <protection/>
    </xf>
    <xf numFmtId="0" fontId="9" fillId="0" borderId="1" xfId="23" applyFont="1" applyBorder="1" applyAlignment="1" applyProtection="1">
      <alignment wrapText="1"/>
      <protection/>
    </xf>
    <xf numFmtId="1" fontId="9" fillId="0" borderId="1" xfId="23" applyNumberFormat="1" applyFont="1" applyFill="1" applyBorder="1" applyAlignment="1" applyProtection="1">
      <alignment wrapText="1"/>
      <protection locked="0"/>
    </xf>
    <xf numFmtId="177" fontId="6" fillId="0" borderId="1" xfId="23" applyNumberFormat="1" applyFont="1" applyFill="1" applyBorder="1" applyAlignment="1" applyProtection="1">
      <alignment wrapText="1"/>
      <protection locked="0"/>
    </xf>
    <xf numFmtId="0" fontId="9" fillId="0" borderId="1" xfId="23" applyFont="1" applyFill="1" applyBorder="1" applyAlignment="1" applyProtection="1">
      <alignment wrapText="1"/>
      <protection/>
    </xf>
    <xf numFmtId="0" fontId="6" fillId="0" borderId="1" xfId="23" applyFont="1" applyBorder="1" applyAlignment="1" applyProtection="1">
      <alignment wrapText="1"/>
      <protection/>
    </xf>
    <xf numFmtId="0" fontId="7" fillId="0" borderId="1" xfId="23" applyFont="1" applyBorder="1" applyAlignment="1" applyProtection="1">
      <alignment horizontal="right" wrapText="1"/>
      <protection/>
    </xf>
    <xf numFmtId="3" fontId="7" fillId="0" borderId="1" xfId="23" applyNumberFormat="1" applyFont="1" applyFill="1" applyBorder="1" applyAlignment="1" applyProtection="1">
      <alignment wrapText="1"/>
      <protection/>
    </xf>
    <xf numFmtId="1" fontId="9" fillId="0" borderId="1" xfId="23" applyNumberFormat="1" applyFont="1" applyFill="1" applyBorder="1" applyAlignment="1" applyProtection="1">
      <alignment wrapText="1"/>
      <protection/>
    </xf>
    <xf numFmtId="177" fontId="18" fillId="0" borderId="1" xfId="23" applyNumberFormat="1" applyFont="1" applyFill="1" applyBorder="1" applyAlignment="1" applyProtection="1">
      <alignment wrapText="1"/>
      <protection locked="0"/>
    </xf>
    <xf numFmtId="0" fontId="7" fillId="0" borderId="1" xfId="23" applyFont="1" applyBorder="1" applyAlignment="1" applyProtection="1">
      <alignment wrapText="1"/>
      <protection/>
    </xf>
    <xf numFmtId="177" fontId="18" fillId="0" borderId="1" xfId="23" applyNumberFormat="1" applyFont="1" applyFill="1" applyBorder="1" applyAlignment="1" applyProtection="1">
      <alignment wrapText="1"/>
      <protection locked="0"/>
    </xf>
    <xf numFmtId="0" fontId="9" fillId="0" borderId="0" xfId="23" applyFont="1" applyBorder="1" applyAlignment="1" applyProtection="1">
      <alignment wrapText="1"/>
      <protection/>
    </xf>
    <xf numFmtId="49" fontId="9" fillId="0" borderId="0" xfId="23" applyNumberFormat="1" applyFont="1" applyBorder="1" applyAlignment="1" applyProtection="1">
      <alignment wrapText="1"/>
      <protection/>
    </xf>
    <xf numFmtId="1" fontId="9" fillId="0" borderId="0" xfId="23" applyNumberFormat="1" applyFont="1" applyFill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 locked="0"/>
    </xf>
    <xf numFmtId="177" fontId="6" fillId="0" borderId="0" xfId="23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6" fillId="0" borderId="0" xfId="23" applyFont="1" applyFill="1" applyAlignment="1" applyProtection="1">
      <alignment horizontal="center" wrapText="1"/>
      <protection locked="0"/>
    </xf>
    <xf numFmtId="0" fontId="6" fillId="0" borderId="0" xfId="23" applyFont="1" applyAlignment="1" applyProtection="1">
      <alignment wrapText="1"/>
      <protection locked="0"/>
    </xf>
    <xf numFmtId="0" fontId="6" fillId="0" borderId="0" xfId="23" applyFont="1" applyFill="1" applyAlignment="1" applyProtection="1">
      <alignment wrapText="1"/>
      <protection locked="0"/>
    </xf>
    <xf numFmtId="0" fontId="4" fillId="0" borderId="0" xfId="22" applyFont="1" applyBorder="1" applyAlignment="1" applyProtection="1">
      <alignment vertical="top"/>
      <protection locked="0"/>
    </xf>
    <xf numFmtId="0" fontId="4" fillId="0" borderId="0" xfId="22" applyFont="1" applyBorder="1" applyAlignment="1" applyProtection="1">
      <alignment horizontal="left" vertical="top"/>
      <protection locked="0"/>
    </xf>
    <xf numFmtId="0" fontId="7" fillId="0" borderId="1" xfId="25" applyFont="1" applyBorder="1" applyAlignment="1">
      <alignment vertical="center" wrapText="1"/>
      <protection/>
    </xf>
    <xf numFmtId="3" fontId="9" fillId="0" borderId="1" xfId="25" applyNumberFormat="1" applyFont="1" applyFill="1" applyBorder="1" applyAlignment="1" applyProtection="1">
      <alignment vertical="center"/>
      <protection/>
    </xf>
    <xf numFmtId="1" fontId="9" fillId="0" borderId="1" xfId="25" applyNumberFormat="1" applyFont="1" applyFill="1" applyBorder="1" applyAlignment="1" applyProtection="1">
      <alignment vertical="center"/>
      <protection locked="0"/>
    </xf>
    <xf numFmtId="177" fontId="6" fillId="0" borderId="17" xfId="24" applyNumberFormat="1" applyFont="1" applyFill="1" applyBorder="1" applyAlignment="1" applyProtection="1">
      <alignment vertical="center"/>
      <protection locked="0"/>
    </xf>
    <xf numFmtId="1" fontId="9" fillId="0" borderId="1" xfId="25" applyNumberFormat="1" applyFont="1" applyFill="1" applyBorder="1" applyAlignment="1" applyProtection="1">
      <alignment vertical="center"/>
      <protection/>
    </xf>
    <xf numFmtId="0" fontId="9" fillId="0" borderId="1" xfId="25" applyFont="1" applyBorder="1" applyAlignment="1">
      <alignment vertical="center" wrapText="1"/>
      <protection/>
    </xf>
    <xf numFmtId="3" fontId="9" fillId="0" borderId="2" xfId="25" applyNumberFormat="1" applyFont="1" applyFill="1" applyBorder="1" applyAlignment="1" applyProtection="1">
      <alignment vertical="center"/>
      <protection/>
    </xf>
    <xf numFmtId="3" fontId="9" fillId="0" borderId="4" xfId="25" applyNumberFormat="1" applyFont="1" applyFill="1" applyBorder="1" applyAlignment="1" applyProtection="1">
      <alignment vertical="center"/>
      <protection/>
    </xf>
    <xf numFmtId="177" fontId="6" fillId="0" borderId="1" xfId="24" applyNumberFormat="1" applyFont="1" applyFill="1" applyBorder="1" applyAlignment="1" applyProtection="1">
      <alignment vertical="center"/>
      <protection locked="0"/>
    </xf>
    <xf numFmtId="3" fontId="9" fillId="0" borderId="9" xfId="25" applyNumberFormat="1" applyFont="1" applyFill="1" applyBorder="1" applyAlignment="1" applyProtection="1">
      <alignment vertical="center"/>
      <protection/>
    </xf>
    <xf numFmtId="0" fontId="9" fillId="0" borderId="1" xfId="25" applyFont="1" applyBorder="1" applyAlignment="1">
      <alignment wrapText="1"/>
      <protection/>
    </xf>
    <xf numFmtId="1" fontId="9" fillId="0" borderId="19" xfId="25" applyNumberFormat="1" applyFont="1" applyFill="1" applyBorder="1" applyAlignment="1" applyProtection="1">
      <alignment vertical="center"/>
      <protection locked="0"/>
    </xf>
    <xf numFmtId="0" fontId="7" fillId="0" borderId="0" xfId="25" applyFont="1" applyBorder="1" applyAlignment="1" applyProtection="1">
      <alignment vertical="center" wrapText="1"/>
      <protection locked="0"/>
    </xf>
    <xf numFmtId="3" fontId="9" fillId="0" borderId="0" xfId="25" applyNumberFormat="1" applyFont="1" applyBorder="1" applyAlignment="1" applyProtection="1">
      <alignment vertical="center"/>
      <protection locked="0"/>
    </xf>
    <xf numFmtId="0" fontId="9" fillId="0" borderId="0" xfId="25" applyFont="1" applyBorder="1" applyProtection="1">
      <alignment/>
      <protection locked="0"/>
    </xf>
    <xf numFmtId="0" fontId="7" fillId="0" borderId="0" xfId="25" applyFont="1" applyBorder="1" applyProtection="1">
      <alignment/>
      <protection locked="0"/>
    </xf>
    <xf numFmtId="0" fontId="7" fillId="0" borderId="0" xfId="25" applyFont="1" applyBorder="1" applyAlignment="1" applyProtection="1">
      <alignment horizontal="left"/>
      <protection locked="0"/>
    </xf>
    <xf numFmtId="0" fontId="6" fillId="0" borderId="0" xfId="25" applyFont="1" applyProtection="1">
      <alignment/>
      <protection locked="0"/>
    </xf>
    <xf numFmtId="177" fontId="6" fillId="0" borderId="27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24" applyNumberFormat="1" applyFont="1" applyBorder="1" applyAlignment="1" applyProtection="1">
      <alignment horizontal="left"/>
      <protection locked="0"/>
    </xf>
    <xf numFmtId="0" fontId="11" fillId="0" borderId="0" xfId="25" applyFont="1" applyAlignment="1">
      <alignment horizontal="center" wrapText="1"/>
      <protection/>
    </xf>
    <xf numFmtId="0" fontId="9" fillId="0" borderId="0" xfId="25" applyFont="1" applyBorder="1" applyAlignment="1" applyProtection="1">
      <alignment horizontal="left"/>
      <protection locked="0"/>
    </xf>
    <xf numFmtId="0" fontId="7" fillId="0" borderId="0" xfId="25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71"/>
  <sheetViews>
    <sheetView tabSelected="1" view="pageBreakPreview" zoomScale="60" workbookViewId="0" topLeftCell="A55">
      <selection activeCell="C39" sqref="C39:D39"/>
    </sheetView>
  </sheetViews>
  <sheetFormatPr defaultColWidth="9.00390625" defaultRowHeight="12.75"/>
  <cols>
    <col min="1" max="1" width="9.125" style="34" customWidth="1"/>
    <col min="2" max="2" width="61.00390625" style="39" customWidth="1"/>
    <col min="3" max="3" width="14.00390625" style="39" customWidth="1"/>
    <col min="4" max="4" width="13.125" style="39" customWidth="1"/>
    <col min="5" max="5" width="68.375" style="39" customWidth="1"/>
    <col min="6" max="6" width="16.00390625" style="39" customWidth="1"/>
    <col min="7" max="7" width="15.625" style="42" customWidth="1"/>
    <col min="8" max="16384" width="9.25390625" style="34" customWidth="1"/>
  </cols>
  <sheetData>
    <row r="1" spans="2:7" ht="15">
      <c r="B1" s="54" t="s">
        <v>0</v>
      </c>
      <c r="C1" s="55"/>
      <c r="D1" s="55"/>
      <c r="E1" s="55"/>
      <c r="F1" s="40"/>
      <c r="G1" s="41"/>
    </row>
    <row r="2" spans="2:7" ht="15">
      <c r="B2" s="56"/>
      <c r="C2" s="57"/>
      <c r="D2" s="57"/>
      <c r="E2" s="57"/>
      <c r="F2" s="40"/>
      <c r="G2" s="41"/>
    </row>
    <row r="3" spans="2:7" ht="14.25">
      <c r="B3" s="35" t="s">
        <v>1</v>
      </c>
      <c r="C3" s="54"/>
      <c r="D3" s="54"/>
      <c r="E3" s="107" t="s">
        <v>259</v>
      </c>
      <c r="F3" s="84"/>
      <c r="G3" s="108">
        <v>819363984</v>
      </c>
    </row>
    <row r="4" spans="2:7" ht="15">
      <c r="B4" s="35" t="s">
        <v>2</v>
      </c>
      <c r="C4" s="54"/>
      <c r="D4" s="54"/>
      <c r="E4" s="109" t="s">
        <v>261</v>
      </c>
      <c r="F4" s="40"/>
      <c r="G4" s="59" t="s">
        <v>3</v>
      </c>
    </row>
    <row r="5" spans="2:7" ht="15.75" thickBot="1">
      <c r="B5" s="35"/>
      <c r="C5" s="58"/>
      <c r="D5" s="59"/>
      <c r="E5" s="59"/>
      <c r="F5" s="40"/>
      <c r="G5" s="59"/>
    </row>
    <row r="6" spans="2:7" ht="28.5">
      <c r="B6" s="60" t="s">
        <v>4</v>
      </c>
      <c r="C6" s="61" t="s">
        <v>5</v>
      </c>
      <c r="D6" s="61" t="s">
        <v>6</v>
      </c>
      <c r="E6" s="62" t="s">
        <v>7</v>
      </c>
      <c r="F6" s="61" t="s">
        <v>8</v>
      </c>
      <c r="G6" s="111" t="s">
        <v>9</v>
      </c>
    </row>
    <row r="7" spans="2:7" ht="14.25">
      <c r="B7" s="63" t="s">
        <v>10</v>
      </c>
      <c r="C7" s="64">
        <v>1</v>
      </c>
      <c r="D7" s="64">
        <v>2</v>
      </c>
      <c r="E7" s="65" t="s">
        <v>10</v>
      </c>
      <c r="F7" s="64">
        <v>1</v>
      </c>
      <c r="G7" s="112">
        <v>2</v>
      </c>
    </row>
    <row r="8" spans="2:7" ht="15.75">
      <c r="B8" s="163" t="s">
        <v>11</v>
      </c>
      <c r="C8" s="66"/>
      <c r="D8" s="67"/>
      <c r="E8" s="152" t="s">
        <v>12</v>
      </c>
      <c r="F8" s="110"/>
      <c r="G8" s="113"/>
    </row>
    <row r="9" spans="2:7" ht="15.75">
      <c r="B9" s="164" t="s">
        <v>13</v>
      </c>
      <c r="C9" s="66"/>
      <c r="D9" s="67"/>
      <c r="E9" s="153" t="s">
        <v>14</v>
      </c>
      <c r="F9" s="110"/>
      <c r="G9" s="114"/>
    </row>
    <row r="10" spans="2:7" ht="18.75">
      <c r="B10" s="164" t="s">
        <v>15</v>
      </c>
      <c r="C10" s="173">
        <v>330</v>
      </c>
      <c r="D10" s="173">
        <v>330</v>
      </c>
      <c r="E10" s="153" t="s">
        <v>16</v>
      </c>
      <c r="F10" s="179">
        <v>3000</v>
      </c>
      <c r="G10" s="180">
        <v>195</v>
      </c>
    </row>
    <row r="11" spans="2:7" ht="18.75">
      <c r="B11" s="164" t="s">
        <v>17</v>
      </c>
      <c r="C11" s="173">
        <v>1502</v>
      </c>
      <c r="D11" s="173">
        <v>1566</v>
      </c>
      <c r="E11" s="153" t="s">
        <v>18</v>
      </c>
      <c r="F11" s="179"/>
      <c r="G11" s="181">
        <v>195</v>
      </c>
    </row>
    <row r="12" spans="2:7" ht="18.75">
      <c r="B12" s="164" t="s">
        <v>19</v>
      </c>
      <c r="C12" s="173">
        <v>1531</v>
      </c>
      <c r="D12" s="173">
        <v>993</v>
      </c>
      <c r="E12" s="153" t="s">
        <v>20</v>
      </c>
      <c r="F12" s="179"/>
      <c r="G12" s="181"/>
    </row>
    <row r="13" spans="2:7" ht="18.75">
      <c r="B13" s="164" t="s">
        <v>21</v>
      </c>
      <c r="C13" s="173">
        <v>172</v>
      </c>
      <c r="D13" s="173">
        <v>110</v>
      </c>
      <c r="E13" s="154" t="s">
        <v>22</v>
      </c>
      <c r="F13" s="179"/>
      <c r="G13" s="181"/>
    </row>
    <row r="14" spans="2:7" ht="18.75">
      <c r="B14" s="164" t="s">
        <v>23</v>
      </c>
      <c r="C14" s="173">
        <v>170</v>
      </c>
      <c r="D14" s="173">
        <v>55</v>
      </c>
      <c r="E14" s="154" t="s">
        <v>24</v>
      </c>
      <c r="F14" s="179"/>
      <c r="G14" s="181"/>
    </row>
    <row r="15" spans="2:7" ht="18.75">
      <c r="B15" s="164" t="s">
        <v>25</v>
      </c>
      <c r="C15" s="173">
        <v>198</v>
      </c>
      <c r="D15" s="173">
        <v>173</v>
      </c>
      <c r="E15" s="154" t="s">
        <v>26</v>
      </c>
      <c r="F15" s="179"/>
      <c r="G15" s="181"/>
    </row>
    <row r="16" spans="2:15" ht="31.5">
      <c r="B16" s="164" t="s">
        <v>27</v>
      </c>
      <c r="C16" s="173">
        <v>390</v>
      </c>
      <c r="D16" s="173">
        <v>268</v>
      </c>
      <c r="E16" s="154" t="s">
        <v>28</v>
      </c>
      <c r="F16" s="175">
        <f>F10+F13+F14+F15</f>
        <v>3000</v>
      </c>
      <c r="G16" s="182">
        <f>G10+G13+G14+G15</f>
        <v>195</v>
      </c>
      <c r="H16" s="68"/>
      <c r="I16" s="68"/>
      <c r="J16" s="68"/>
      <c r="K16" s="68"/>
      <c r="L16" s="68"/>
      <c r="M16" s="68"/>
      <c r="N16" s="68"/>
      <c r="O16" s="68"/>
    </row>
    <row r="17" spans="2:7" ht="18.75">
      <c r="B17" s="164" t="s">
        <v>29</v>
      </c>
      <c r="C17" s="173"/>
      <c r="D17" s="173"/>
      <c r="E17" s="153" t="s">
        <v>30</v>
      </c>
      <c r="F17" s="183"/>
      <c r="G17" s="184"/>
    </row>
    <row r="18" spans="2:12" ht="18.75">
      <c r="B18" s="164" t="s">
        <v>31</v>
      </c>
      <c r="C18" s="174">
        <f>SUM(C10:C17)</f>
        <v>4293</v>
      </c>
      <c r="D18" s="174">
        <f>SUM(D10:D17)</f>
        <v>3495</v>
      </c>
      <c r="E18" s="153" t="s">
        <v>32</v>
      </c>
      <c r="F18" s="179"/>
      <c r="G18" s="181"/>
      <c r="H18" s="68"/>
      <c r="I18" s="68"/>
      <c r="J18" s="68"/>
      <c r="K18" s="68"/>
      <c r="L18" s="68"/>
    </row>
    <row r="19" spans="2:7" ht="18.75">
      <c r="B19" s="164" t="s">
        <v>33</v>
      </c>
      <c r="C19" s="173"/>
      <c r="D19" s="173"/>
      <c r="E19" s="153" t="s">
        <v>34</v>
      </c>
      <c r="F19" s="179">
        <v>1390</v>
      </c>
      <c r="G19" s="181">
        <v>1400</v>
      </c>
    </row>
    <row r="20" spans="2:15" ht="18.75">
      <c r="B20" s="164" t="s">
        <v>35</v>
      </c>
      <c r="C20" s="173"/>
      <c r="D20" s="173"/>
      <c r="E20" s="155" t="s">
        <v>36</v>
      </c>
      <c r="F20" s="175">
        <f>SUM(F21:F23)</f>
        <v>300</v>
      </c>
      <c r="G20" s="182">
        <f>SUM(G21:G23)</f>
        <v>1681</v>
      </c>
      <c r="H20" s="68"/>
      <c r="I20" s="68"/>
      <c r="J20" s="69"/>
      <c r="K20" s="68"/>
      <c r="L20" s="68"/>
      <c r="M20" s="68"/>
      <c r="N20" s="68"/>
      <c r="O20" s="68"/>
    </row>
    <row r="21" spans="2:7" ht="18.75">
      <c r="B21" s="164" t="s">
        <v>37</v>
      </c>
      <c r="C21" s="175"/>
      <c r="D21" s="174"/>
      <c r="E21" s="154" t="s">
        <v>38</v>
      </c>
      <c r="F21" s="179">
        <v>300</v>
      </c>
      <c r="G21" s="181">
        <v>28</v>
      </c>
    </row>
    <row r="22" spans="2:10" ht="18.75">
      <c r="B22" s="164" t="s">
        <v>39</v>
      </c>
      <c r="C22" s="173"/>
      <c r="D22" s="173"/>
      <c r="E22" s="156" t="s">
        <v>40</v>
      </c>
      <c r="F22" s="179"/>
      <c r="G22" s="181"/>
      <c r="J22" s="36"/>
    </row>
    <row r="23" spans="2:7" ht="18.75">
      <c r="B23" s="164" t="s">
        <v>41</v>
      </c>
      <c r="C23" s="173">
        <v>24</v>
      </c>
      <c r="D23" s="173"/>
      <c r="E23" s="153" t="s">
        <v>42</v>
      </c>
      <c r="F23" s="179"/>
      <c r="G23" s="181">
        <v>1653</v>
      </c>
    </row>
    <row r="24" spans="2:15" ht="18.75">
      <c r="B24" s="164" t="s">
        <v>43</v>
      </c>
      <c r="C24" s="173"/>
      <c r="D24" s="173"/>
      <c r="E24" s="156" t="s">
        <v>44</v>
      </c>
      <c r="F24" s="175">
        <f>F18+F19+F20</f>
        <v>1690</v>
      </c>
      <c r="G24" s="182">
        <f>G18+G19+G20</f>
        <v>3081</v>
      </c>
      <c r="H24" s="68"/>
      <c r="I24" s="68"/>
      <c r="J24" s="69"/>
      <c r="K24" s="68"/>
      <c r="L24" s="68"/>
      <c r="M24" s="68"/>
      <c r="N24" s="68"/>
      <c r="O24" s="68"/>
    </row>
    <row r="25" spans="2:7" ht="18.75">
      <c r="B25" s="164" t="s">
        <v>45</v>
      </c>
      <c r="C25" s="173"/>
      <c r="D25" s="173"/>
      <c r="E25" s="153" t="s">
        <v>46</v>
      </c>
      <c r="F25" s="183"/>
      <c r="G25" s="184"/>
    </row>
    <row r="26" spans="2:15" ht="18.75">
      <c r="B26" s="164" t="s">
        <v>47</v>
      </c>
      <c r="C26" s="174">
        <f>SUM(C22:C25)</f>
        <v>24</v>
      </c>
      <c r="D26" s="174">
        <f>SUM(D22:D25)</f>
        <v>0</v>
      </c>
      <c r="E26" s="156" t="s">
        <v>48</v>
      </c>
      <c r="F26" s="175">
        <f>SUM(F27:F29)</f>
        <v>566</v>
      </c>
      <c r="G26" s="182">
        <f>SUM(G27:G29)</f>
        <v>1238</v>
      </c>
      <c r="H26" s="68"/>
      <c r="I26" s="68"/>
      <c r="J26" s="69"/>
      <c r="K26" s="68"/>
      <c r="L26" s="68"/>
      <c r="M26" s="68"/>
      <c r="N26" s="68"/>
      <c r="O26" s="68"/>
    </row>
    <row r="27" spans="2:7" ht="18.75">
      <c r="B27" s="164"/>
      <c r="C27" s="175"/>
      <c r="D27" s="174"/>
      <c r="E27" s="153" t="s">
        <v>49</v>
      </c>
      <c r="F27" s="179">
        <v>566</v>
      </c>
      <c r="G27" s="181">
        <v>1840</v>
      </c>
    </row>
    <row r="28" spans="2:10" ht="18.75">
      <c r="B28" s="164" t="s">
        <v>50</v>
      </c>
      <c r="C28" s="175"/>
      <c r="D28" s="174"/>
      <c r="E28" s="155" t="s">
        <v>51</v>
      </c>
      <c r="F28" s="185"/>
      <c r="G28" s="186">
        <v>-602</v>
      </c>
      <c r="J28" s="36"/>
    </row>
    <row r="29" spans="2:7" ht="18.75">
      <c r="B29" s="164" t="s">
        <v>52</v>
      </c>
      <c r="C29" s="173"/>
      <c r="D29" s="173"/>
      <c r="E29" s="153" t="s">
        <v>53</v>
      </c>
      <c r="F29" s="179"/>
      <c r="G29" s="181"/>
    </row>
    <row r="30" spans="2:10" ht="18.75">
      <c r="B30" s="164" t="s">
        <v>54</v>
      </c>
      <c r="C30" s="173"/>
      <c r="D30" s="173"/>
      <c r="E30" s="156" t="s">
        <v>55</v>
      </c>
      <c r="F30" s="179">
        <v>981</v>
      </c>
      <c r="G30" s="181">
        <v>1016</v>
      </c>
      <c r="J30" s="36"/>
    </row>
    <row r="31" spans="2:12" ht="18.75">
      <c r="B31" s="164" t="s">
        <v>56</v>
      </c>
      <c r="C31" s="174">
        <f>C29+C30</f>
        <v>0</v>
      </c>
      <c r="D31" s="174">
        <f>D29+D30</f>
        <v>0</v>
      </c>
      <c r="E31" s="154" t="s">
        <v>57</v>
      </c>
      <c r="F31" s="179"/>
      <c r="G31" s="181"/>
      <c r="H31" s="68"/>
      <c r="I31" s="68"/>
      <c r="J31" s="68"/>
      <c r="K31" s="68"/>
      <c r="L31" s="68"/>
    </row>
    <row r="32" spans="2:15" ht="18.75">
      <c r="B32" s="164" t="s">
        <v>58</v>
      </c>
      <c r="C32" s="175"/>
      <c r="D32" s="174"/>
      <c r="E32" s="156" t="s">
        <v>59</v>
      </c>
      <c r="F32" s="175">
        <f>F26+F30+F31</f>
        <v>1547</v>
      </c>
      <c r="G32" s="182">
        <f>G26+G30+G31</f>
        <v>2254</v>
      </c>
      <c r="H32" s="68"/>
      <c r="I32" s="68"/>
      <c r="J32" s="68"/>
      <c r="K32" s="68"/>
      <c r="L32" s="68"/>
      <c r="M32" s="68"/>
      <c r="N32" s="68"/>
      <c r="O32" s="68"/>
    </row>
    <row r="33" spans="2:15" ht="18.75">
      <c r="B33" s="164" t="s">
        <v>270</v>
      </c>
      <c r="C33" s="173"/>
      <c r="D33" s="173"/>
      <c r="E33" s="153" t="s">
        <v>60</v>
      </c>
      <c r="F33" s="175">
        <f>F24+F16+F32</f>
        <v>6237</v>
      </c>
      <c r="G33" s="188">
        <f>G24+G16+G32</f>
        <v>5530</v>
      </c>
      <c r="H33" s="68"/>
      <c r="I33" s="68"/>
      <c r="J33" s="68"/>
      <c r="K33" s="68"/>
      <c r="L33" s="68"/>
      <c r="M33" s="68"/>
      <c r="N33" s="68"/>
      <c r="O33" s="68"/>
    </row>
    <row r="34" spans="2:12" ht="18.75">
      <c r="B34" s="164" t="s">
        <v>61</v>
      </c>
      <c r="C34" s="176">
        <f>C35+C37</f>
        <v>0</v>
      </c>
      <c r="D34" s="176">
        <f>D35+D37</f>
        <v>0</v>
      </c>
      <c r="E34" s="158" t="s">
        <v>62</v>
      </c>
      <c r="F34" s="179"/>
      <c r="G34" s="189"/>
      <c r="H34" s="68"/>
      <c r="I34" s="68"/>
      <c r="J34" s="69"/>
      <c r="K34" s="68"/>
      <c r="L34" s="68"/>
    </row>
    <row r="35" spans="2:7" ht="18.75">
      <c r="B35" s="164" t="s">
        <v>63</v>
      </c>
      <c r="C35" s="173"/>
      <c r="D35" s="173"/>
      <c r="E35" s="158" t="s">
        <v>64</v>
      </c>
      <c r="F35" s="183"/>
      <c r="G35" s="187"/>
    </row>
    <row r="36" spans="2:7" ht="18.75">
      <c r="B36" s="164" t="s">
        <v>65</v>
      </c>
      <c r="C36" s="177"/>
      <c r="D36" s="177"/>
      <c r="E36" s="153" t="s">
        <v>66</v>
      </c>
      <c r="F36" s="183"/>
      <c r="G36" s="187"/>
    </row>
    <row r="37" spans="2:10" ht="18.75">
      <c r="B37" s="164" t="s">
        <v>67</v>
      </c>
      <c r="C37" s="173"/>
      <c r="D37" s="173"/>
      <c r="E37" s="154" t="s">
        <v>68</v>
      </c>
      <c r="F37" s="179"/>
      <c r="G37" s="181"/>
      <c r="J37" s="36"/>
    </row>
    <row r="38" spans="2:7" ht="18.75">
      <c r="B38" s="164" t="s">
        <v>69</v>
      </c>
      <c r="C38" s="173"/>
      <c r="D38" s="173"/>
      <c r="E38" s="159" t="s">
        <v>70</v>
      </c>
      <c r="F38" s="179">
        <v>922</v>
      </c>
      <c r="G38" s="181">
        <v>1134</v>
      </c>
    </row>
    <row r="39" spans="2:12" ht="18.75">
      <c r="B39" s="164" t="s">
        <v>71</v>
      </c>
      <c r="C39" s="174">
        <f>C34+C38</f>
        <v>0</v>
      </c>
      <c r="D39" s="174">
        <f>D34+D38</f>
        <v>0</v>
      </c>
      <c r="E39" s="155" t="s">
        <v>72</v>
      </c>
      <c r="F39" s="179"/>
      <c r="G39" s="181"/>
      <c r="H39" s="68"/>
      <c r="I39" s="68"/>
      <c r="J39" s="69"/>
      <c r="K39" s="68"/>
      <c r="L39" s="68"/>
    </row>
    <row r="40" spans="2:7" ht="18.75">
      <c r="B40" s="164" t="s">
        <v>73</v>
      </c>
      <c r="C40" s="175"/>
      <c r="D40" s="174"/>
      <c r="E40" s="153" t="s">
        <v>74</v>
      </c>
      <c r="F40" s="179"/>
      <c r="G40" s="181"/>
    </row>
    <row r="41" spans="2:10" ht="18.75">
      <c r="B41" s="164" t="s">
        <v>75</v>
      </c>
      <c r="C41" s="173"/>
      <c r="D41" s="173">
        <v>50</v>
      </c>
      <c r="E41" s="155" t="s">
        <v>76</v>
      </c>
      <c r="F41" s="179"/>
      <c r="G41" s="181"/>
      <c r="J41" s="36"/>
    </row>
    <row r="42" spans="2:7" ht="18.75">
      <c r="B42" s="164" t="s">
        <v>77</v>
      </c>
      <c r="C42" s="173"/>
      <c r="D42" s="173"/>
      <c r="E42" s="153" t="s">
        <v>78</v>
      </c>
      <c r="F42" s="179">
        <v>699</v>
      </c>
      <c r="G42" s="181">
        <v>23</v>
      </c>
    </row>
    <row r="43" spans="2:15" ht="18.75">
      <c r="B43" s="164" t="s">
        <v>79</v>
      </c>
      <c r="C43" s="173"/>
      <c r="D43" s="173"/>
      <c r="E43" s="155" t="s">
        <v>31</v>
      </c>
      <c r="F43" s="175">
        <f>SUM(F37:F42)</f>
        <v>1621</v>
      </c>
      <c r="G43" s="182">
        <f>SUM(G37:G42)</f>
        <v>1157</v>
      </c>
      <c r="H43" s="68"/>
      <c r="I43" s="68"/>
      <c r="J43" s="68"/>
      <c r="K43" s="68"/>
      <c r="L43" s="68"/>
      <c r="M43" s="68"/>
      <c r="N43" s="68"/>
      <c r="O43" s="68"/>
    </row>
    <row r="44" spans="2:12" ht="18.75">
      <c r="B44" s="164" t="s">
        <v>80</v>
      </c>
      <c r="C44" s="174">
        <f>SUM(C41:C43)</f>
        <v>0</v>
      </c>
      <c r="D44" s="174">
        <f>SUM(D41:D43)</f>
        <v>50</v>
      </c>
      <c r="E44" s="155" t="s">
        <v>81</v>
      </c>
      <c r="F44" s="179"/>
      <c r="G44" s="181"/>
      <c r="H44" s="68"/>
      <c r="I44" s="68"/>
      <c r="J44" s="68"/>
      <c r="K44" s="68"/>
      <c r="L44" s="68"/>
    </row>
    <row r="45" spans="2:7" ht="18.75">
      <c r="B45" s="164" t="s">
        <v>83</v>
      </c>
      <c r="C45" s="173"/>
      <c r="D45" s="173"/>
      <c r="E45" s="153" t="s">
        <v>267</v>
      </c>
      <c r="F45" s="179">
        <v>102</v>
      </c>
      <c r="G45" s="181">
        <v>133</v>
      </c>
    </row>
    <row r="46" spans="2:7" ht="18.75">
      <c r="B46" s="164" t="s">
        <v>84</v>
      </c>
      <c r="C46" s="173">
        <v>65</v>
      </c>
      <c r="D46" s="173">
        <v>58</v>
      </c>
      <c r="E46" s="153" t="s">
        <v>268</v>
      </c>
      <c r="F46" s="179"/>
      <c r="G46" s="181"/>
    </row>
    <row r="47" spans="2:15" ht="18.75">
      <c r="B47" s="165" t="s">
        <v>85</v>
      </c>
      <c r="C47" s="174">
        <f>C18+C19+C20+C26+C31+C39+C44+C45+C46</f>
        <v>4382</v>
      </c>
      <c r="D47" s="174">
        <f>D18+D19+D20+D26+D31+D39+D44+D45+D46</f>
        <v>3603</v>
      </c>
      <c r="E47" s="153" t="s">
        <v>86</v>
      </c>
      <c r="F47" s="175">
        <f>F43+F44+F45+F46</f>
        <v>1723</v>
      </c>
      <c r="G47" s="175">
        <f>G43+G44+G45+G46</f>
        <v>1290</v>
      </c>
      <c r="H47" s="68"/>
      <c r="I47" s="68"/>
      <c r="J47" s="69"/>
      <c r="K47" s="68"/>
      <c r="L47" s="68"/>
      <c r="M47" s="68"/>
      <c r="N47" s="68"/>
      <c r="O47" s="68"/>
    </row>
    <row r="48" spans="2:7" ht="18.75">
      <c r="B48" s="166" t="s">
        <v>87</v>
      </c>
      <c r="C48" s="175"/>
      <c r="D48" s="174"/>
      <c r="E48" s="153"/>
      <c r="F48" s="175"/>
      <c r="G48" s="182"/>
    </row>
    <row r="49" spans="2:10" ht="18.75">
      <c r="B49" s="164" t="s">
        <v>88</v>
      </c>
      <c r="C49" s="175"/>
      <c r="D49" s="174"/>
      <c r="E49" s="160" t="s">
        <v>89</v>
      </c>
      <c r="F49" s="175"/>
      <c r="G49" s="182"/>
      <c r="J49" s="36"/>
    </row>
    <row r="50" spans="2:7" ht="18.75">
      <c r="B50" s="164" t="s">
        <v>90</v>
      </c>
      <c r="C50" s="173">
        <f>2535-705</f>
        <v>1830</v>
      </c>
      <c r="D50" s="173">
        <v>1618</v>
      </c>
      <c r="E50" s="153" t="s">
        <v>66</v>
      </c>
      <c r="F50" s="175"/>
      <c r="G50" s="182"/>
    </row>
    <row r="51" spans="2:10" ht="31.5">
      <c r="B51" s="164" t="s">
        <v>91</v>
      </c>
      <c r="C51" s="173">
        <v>393</v>
      </c>
      <c r="D51" s="173">
        <v>290</v>
      </c>
      <c r="E51" s="155" t="s">
        <v>92</v>
      </c>
      <c r="F51" s="179"/>
      <c r="G51" s="181"/>
      <c r="J51" s="36"/>
    </row>
    <row r="52" spans="2:7" ht="18.75">
      <c r="B52" s="164" t="s">
        <v>93</v>
      </c>
      <c r="C52" s="173">
        <v>106</v>
      </c>
      <c r="D52" s="173">
        <v>74</v>
      </c>
      <c r="E52" s="153" t="s">
        <v>94</v>
      </c>
      <c r="F52" s="179">
        <v>212</v>
      </c>
      <c r="G52" s="181">
        <v>212</v>
      </c>
    </row>
    <row r="53" spans="2:15" ht="18.75">
      <c r="B53" s="164" t="s">
        <v>95</v>
      </c>
      <c r="C53" s="173">
        <f>68+705</f>
        <v>773</v>
      </c>
      <c r="D53" s="173">
        <v>523</v>
      </c>
      <c r="E53" s="154" t="s">
        <v>96</v>
      </c>
      <c r="F53" s="175">
        <f>SUM(F54:F60)</f>
        <v>2276</v>
      </c>
      <c r="G53" s="182">
        <f>SUM(G54:G60)</f>
        <v>2281</v>
      </c>
      <c r="H53" s="68"/>
      <c r="I53" s="68"/>
      <c r="J53" s="69"/>
      <c r="K53" s="68"/>
      <c r="L53" s="68"/>
      <c r="M53" s="68"/>
      <c r="N53" s="68"/>
      <c r="O53" s="68"/>
    </row>
    <row r="54" spans="2:7" ht="18.75">
      <c r="B54" s="164" t="s">
        <v>97</v>
      </c>
      <c r="C54" s="173"/>
      <c r="D54" s="173"/>
      <c r="E54" s="154" t="s">
        <v>98</v>
      </c>
      <c r="F54" s="179">
        <v>280</v>
      </c>
      <c r="G54" s="181">
        <v>1</v>
      </c>
    </row>
    <row r="55" spans="2:10" ht="18.75">
      <c r="B55" s="164" t="s">
        <v>99</v>
      </c>
      <c r="C55" s="173"/>
      <c r="D55" s="173">
        <v>1</v>
      </c>
      <c r="E55" s="153" t="s">
        <v>100</v>
      </c>
      <c r="F55" s="179"/>
      <c r="G55" s="181"/>
      <c r="J55" s="36"/>
    </row>
    <row r="56" spans="2:12" ht="18.75">
      <c r="B56" s="164" t="s">
        <v>31</v>
      </c>
      <c r="C56" s="174">
        <f>SUM(C50:C55)</f>
        <v>3102</v>
      </c>
      <c r="D56" s="174">
        <f>SUM(D50:D55)</f>
        <v>2506</v>
      </c>
      <c r="E56" s="153" t="s">
        <v>101</v>
      </c>
      <c r="F56" s="179">
        <v>1507</v>
      </c>
      <c r="G56" s="181">
        <v>1587</v>
      </c>
      <c r="H56" s="68"/>
      <c r="I56" s="68"/>
      <c r="J56" s="68"/>
      <c r="K56" s="68"/>
      <c r="L56" s="68"/>
    </row>
    <row r="57" spans="2:7" ht="18.75">
      <c r="B57" s="164"/>
      <c r="C57" s="175"/>
      <c r="D57" s="174"/>
      <c r="E57" s="153" t="s">
        <v>102</v>
      </c>
      <c r="F57" s="179">
        <v>167</v>
      </c>
      <c r="G57" s="181">
        <v>270</v>
      </c>
    </row>
    <row r="58" spans="2:7" ht="18.75">
      <c r="B58" s="164" t="s">
        <v>103</v>
      </c>
      <c r="C58" s="175"/>
      <c r="D58" s="174"/>
      <c r="E58" s="153" t="s">
        <v>104</v>
      </c>
      <c r="F58" s="179">
        <v>246</v>
      </c>
      <c r="G58" s="181">
        <v>171</v>
      </c>
    </row>
    <row r="59" spans="2:7" ht="18.75">
      <c r="B59" s="164" t="s">
        <v>105</v>
      </c>
      <c r="C59" s="173">
        <v>155</v>
      </c>
      <c r="D59" s="173"/>
      <c r="E59" s="153" t="s">
        <v>106</v>
      </c>
      <c r="F59" s="179">
        <v>69</v>
      </c>
      <c r="G59" s="181">
        <v>49</v>
      </c>
    </row>
    <row r="60" spans="2:7" ht="18.75">
      <c r="B60" s="164" t="s">
        <v>107</v>
      </c>
      <c r="C60" s="173">
        <f>2396-155</f>
        <v>2241</v>
      </c>
      <c r="D60" s="173">
        <v>2722</v>
      </c>
      <c r="E60" s="153" t="s">
        <v>108</v>
      </c>
      <c r="F60" s="179">
        <v>7</v>
      </c>
      <c r="G60" s="181">
        <v>203</v>
      </c>
    </row>
    <row r="61" spans="2:7" ht="18.75">
      <c r="B61" s="164" t="s">
        <v>109</v>
      </c>
      <c r="C61" s="173">
        <v>89</v>
      </c>
      <c r="D61" s="173"/>
      <c r="E61" s="155" t="s">
        <v>45</v>
      </c>
      <c r="F61" s="179">
        <v>19</v>
      </c>
      <c r="G61" s="181">
        <v>84</v>
      </c>
    </row>
    <row r="62" spans="2:7" ht="18.75">
      <c r="B62" s="164" t="s">
        <v>110</v>
      </c>
      <c r="C62" s="173"/>
      <c r="D62" s="173"/>
      <c r="E62" s="153" t="s">
        <v>111</v>
      </c>
      <c r="F62" s="179"/>
      <c r="G62" s="181"/>
    </row>
    <row r="63" spans="2:15" ht="18.75">
      <c r="B63" s="164" t="s">
        <v>112</v>
      </c>
      <c r="C63" s="173">
        <v>19</v>
      </c>
      <c r="D63" s="173">
        <v>31</v>
      </c>
      <c r="E63" s="156" t="s">
        <v>28</v>
      </c>
      <c r="F63" s="175">
        <f>F51+F52+F53+F61+F62</f>
        <v>2507</v>
      </c>
      <c r="G63" s="190">
        <f>G51+G52+G53+G61+G62</f>
        <v>2577</v>
      </c>
      <c r="H63" s="68"/>
      <c r="I63" s="68"/>
      <c r="J63" s="68"/>
      <c r="K63" s="68"/>
      <c r="L63" s="68"/>
      <c r="M63" s="68"/>
      <c r="N63" s="68"/>
      <c r="O63" s="68"/>
    </row>
    <row r="64" spans="2:7" ht="18.75">
      <c r="B64" s="164" t="s">
        <v>113</v>
      </c>
      <c r="C64" s="173">
        <v>284</v>
      </c>
      <c r="D64" s="173">
        <v>158</v>
      </c>
      <c r="E64" s="154"/>
      <c r="F64" s="175"/>
      <c r="G64" s="188"/>
    </row>
    <row r="65" spans="2:7" ht="18.75">
      <c r="B65" s="164" t="s">
        <v>269</v>
      </c>
      <c r="C65" s="173">
        <v>17</v>
      </c>
      <c r="D65" s="173">
        <v>176</v>
      </c>
      <c r="E65" s="153" t="s">
        <v>114</v>
      </c>
      <c r="F65" s="179"/>
      <c r="G65" s="189"/>
    </row>
    <row r="66" spans="2:12" ht="18.75">
      <c r="B66" s="164" t="s">
        <v>44</v>
      </c>
      <c r="C66" s="174">
        <f>SUM(C59:C65)</f>
        <v>2805</v>
      </c>
      <c r="D66" s="174">
        <f>SUM(D59:D65)</f>
        <v>3087</v>
      </c>
      <c r="E66" s="155" t="s">
        <v>82</v>
      </c>
      <c r="F66" s="179"/>
      <c r="G66" s="181"/>
      <c r="H66" s="68"/>
      <c r="I66" s="68"/>
      <c r="J66" s="68"/>
      <c r="K66" s="68"/>
      <c r="L66" s="68"/>
    </row>
    <row r="67" spans="2:7" ht="18.75">
      <c r="B67" s="164"/>
      <c r="C67" s="175"/>
      <c r="D67" s="174"/>
      <c r="E67" s="153" t="s">
        <v>115</v>
      </c>
      <c r="F67" s="179"/>
      <c r="G67" s="181">
        <v>24</v>
      </c>
    </row>
    <row r="68" spans="2:10" ht="18.75">
      <c r="B68" s="164" t="s">
        <v>116</v>
      </c>
      <c r="C68" s="175"/>
      <c r="D68" s="174"/>
      <c r="E68" s="153"/>
      <c r="F68" s="183"/>
      <c r="G68" s="184"/>
      <c r="J68" s="36"/>
    </row>
    <row r="69" spans="2:11" ht="18.75">
      <c r="B69" s="164" t="s">
        <v>117</v>
      </c>
      <c r="C69" s="174">
        <f>SUM(C70:C70)</f>
        <v>0</v>
      </c>
      <c r="D69" s="174">
        <f>SUM(D70:D70)</f>
        <v>0</v>
      </c>
      <c r="E69" s="153"/>
      <c r="F69" s="183"/>
      <c r="G69" s="184"/>
      <c r="H69" s="68"/>
      <c r="I69" s="68"/>
      <c r="J69" s="68"/>
      <c r="K69" s="68"/>
    </row>
    <row r="70" spans="2:15" ht="18.75">
      <c r="B70" s="164" t="s">
        <v>118</v>
      </c>
      <c r="C70" s="173"/>
      <c r="D70" s="173"/>
      <c r="E70" s="155" t="s">
        <v>119</v>
      </c>
      <c r="F70" s="191">
        <f>F63+F65+F66+F67</f>
        <v>2507</v>
      </c>
      <c r="G70" s="192">
        <f>G63+G65+G66+G67</f>
        <v>2601</v>
      </c>
      <c r="H70" s="68"/>
      <c r="I70" s="68"/>
      <c r="J70" s="68"/>
      <c r="K70" s="68"/>
      <c r="L70" s="68"/>
      <c r="M70" s="68"/>
      <c r="N70" s="68"/>
      <c r="O70" s="68"/>
    </row>
    <row r="71" spans="2:7" ht="18.75">
      <c r="B71" s="164" t="s">
        <v>120</v>
      </c>
      <c r="C71" s="173"/>
      <c r="D71" s="173"/>
      <c r="E71" s="157"/>
      <c r="F71" s="193"/>
      <c r="G71" s="194"/>
    </row>
    <row r="72" spans="2:11" ht="18.75">
      <c r="B72" s="164" t="s">
        <v>121</v>
      </c>
      <c r="C72" s="174">
        <f>+C71+C69</f>
        <v>0</v>
      </c>
      <c r="D72" s="174">
        <f>+D71+D69</f>
        <v>0</v>
      </c>
      <c r="E72" s="157"/>
      <c r="F72" s="193"/>
      <c r="G72" s="194"/>
      <c r="H72" s="68"/>
      <c r="I72" s="68"/>
      <c r="J72" s="68"/>
      <c r="K72" s="68"/>
    </row>
    <row r="73" spans="2:7" ht="18.75">
      <c r="B73" s="164" t="s">
        <v>122</v>
      </c>
      <c r="C73" s="175"/>
      <c r="D73" s="174"/>
      <c r="E73" s="157"/>
      <c r="F73" s="193"/>
      <c r="G73" s="194"/>
    </row>
    <row r="74" spans="2:10" ht="18.75">
      <c r="B74" s="164" t="s">
        <v>123</v>
      </c>
      <c r="C74" s="173">
        <v>8</v>
      </c>
      <c r="D74" s="173">
        <v>4</v>
      </c>
      <c r="E74" s="161"/>
      <c r="F74" s="193"/>
      <c r="G74" s="194"/>
      <c r="J74" s="36"/>
    </row>
    <row r="75" spans="2:7" ht="18.75">
      <c r="B75" s="164" t="s">
        <v>124</v>
      </c>
      <c r="C75" s="173">
        <v>170</v>
      </c>
      <c r="D75" s="173">
        <v>210</v>
      </c>
      <c r="E75" s="157"/>
      <c r="F75" s="193"/>
      <c r="G75" s="194"/>
    </row>
    <row r="76" spans="2:11" ht="18.75">
      <c r="B76" s="164" t="s">
        <v>125</v>
      </c>
      <c r="C76" s="174">
        <f>SUM(C74:C75)</f>
        <v>178</v>
      </c>
      <c r="D76" s="174">
        <f>SUM(D74:D75)</f>
        <v>214</v>
      </c>
      <c r="E76" s="157"/>
      <c r="F76" s="193"/>
      <c r="G76" s="194"/>
      <c r="H76" s="68"/>
      <c r="I76" s="68"/>
      <c r="J76" s="69"/>
      <c r="K76" s="68"/>
    </row>
    <row r="77" spans="2:7" ht="18.75">
      <c r="B77" s="164" t="s">
        <v>126</v>
      </c>
      <c r="C77" s="173"/>
      <c r="D77" s="173">
        <v>11</v>
      </c>
      <c r="E77" s="157"/>
      <c r="F77" s="193"/>
      <c r="G77" s="194"/>
    </row>
    <row r="78" spans="2:11" ht="18.75">
      <c r="B78" s="164" t="s">
        <v>127</v>
      </c>
      <c r="C78" s="174">
        <f>C56+C66+C72+C76+C77</f>
        <v>6085</v>
      </c>
      <c r="D78" s="174">
        <f>D56+D66+D72+D76+D77</f>
        <v>5818</v>
      </c>
      <c r="E78" s="161"/>
      <c r="F78" s="193"/>
      <c r="G78" s="194"/>
      <c r="H78" s="68"/>
      <c r="I78" s="68"/>
      <c r="J78" s="69"/>
      <c r="K78" s="68"/>
    </row>
    <row r="79" spans="2:15" ht="32.25" thickBot="1">
      <c r="B79" s="167" t="s">
        <v>128</v>
      </c>
      <c r="C79" s="178">
        <f>C78+C47</f>
        <v>10467</v>
      </c>
      <c r="D79" s="178">
        <f>D78+D47</f>
        <v>9421</v>
      </c>
      <c r="E79" s="162" t="s">
        <v>129</v>
      </c>
      <c r="F79" s="195">
        <f>F33+F34+F47+F70</f>
        <v>10467</v>
      </c>
      <c r="G79" s="196">
        <f>G33+G34+G47+G70</f>
        <v>9421</v>
      </c>
      <c r="H79" s="68"/>
      <c r="I79" s="68"/>
      <c r="J79" s="68"/>
      <c r="K79" s="68"/>
      <c r="L79" s="68"/>
      <c r="M79" s="68"/>
      <c r="N79" s="68"/>
      <c r="O79" s="68"/>
    </row>
    <row r="80" spans="2:10" ht="15">
      <c r="B80" s="37"/>
      <c r="C80" s="37"/>
      <c r="D80" s="37"/>
      <c r="E80" s="38"/>
      <c r="F80" s="32"/>
      <c r="G80" s="33"/>
      <c r="J80" s="36"/>
    </row>
    <row r="81" spans="2:10" ht="15">
      <c r="B81" s="101"/>
      <c r="C81" s="35"/>
      <c r="D81" s="35"/>
      <c r="E81" s="102"/>
      <c r="F81" s="40"/>
      <c r="G81" s="41"/>
      <c r="J81" s="36"/>
    </row>
    <row r="82" spans="2:10" ht="15">
      <c r="B82" s="101"/>
      <c r="C82" s="35"/>
      <c r="D82" s="35"/>
      <c r="E82" s="102"/>
      <c r="F82" s="40"/>
      <c r="G82" s="41"/>
      <c r="J82" s="36"/>
    </row>
    <row r="83" spans="2:10" ht="15">
      <c r="B83" s="168" t="s">
        <v>262</v>
      </c>
      <c r="C83" s="247" t="s">
        <v>266</v>
      </c>
      <c r="D83" s="247"/>
      <c r="E83" s="247"/>
      <c r="F83" s="40"/>
      <c r="G83" s="41"/>
      <c r="J83" s="36"/>
    </row>
    <row r="84" spans="2:7" ht="15">
      <c r="B84" s="169" t="s">
        <v>263</v>
      </c>
      <c r="C84" s="172"/>
      <c r="D84" s="1"/>
      <c r="E84" s="172"/>
      <c r="F84" s="40"/>
      <c r="G84" s="41"/>
    </row>
    <row r="85" spans="2:5" ht="15">
      <c r="B85" s="169" t="s">
        <v>264</v>
      </c>
      <c r="C85" s="247"/>
      <c r="D85" s="247"/>
      <c r="E85" s="247"/>
    </row>
    <row r="87" ht="12.75">
      <c r="E87" s="43"/>
    </row>
    <row r="89" ht="12.75">
      <c r="J89" s="36"/>
    </row>
    <row r="91" ht="12.75">
      <c r="J91" s="36"/>
    </row>
    <row r="93" spans="5:10" ht="12.75">
      <c r="E93" s="43"/>
      <c r="J93" s="36"/>
    </row>
    <row r="95" spans="5:10" ht="12.75">
      <c r="E95" s="43"/>
      <c r="J95" s="36"/>
    </row>
    <row r="103" ht="12.75">
      <c r="E103" s="43"/>
    </row>
    <row r="105" spans="5:10" ht="12.75">
      <c r="E105" s="43"/>
      <c r="J105" s="36"/>
    </row>
    <row r="107" spans="5:10" ht="12.75">
      <c r="E107" s="43"/>
      <c r="J107" s="36"/>
    </row>
    <row r="109" ht="12.75">
      <c r="E109" s="43"/>
    </row>
    <row r="111" spans="5:10" ht="12.75">
      <c r="E111" s="43"/>
      <c r="J111" s="36"/>
    </row>
    <row r="113" spans="5:10" ht="12.75">
      <c r="E113" s="43"/>
      <c r="J113" s="36"/>
    </row>
    <row r="115" ht="12.75">
      <c r="J115" s="36"/>
    </row>
    <row r="117" ht="12.75">
      <c r="J117" s="36"/>
    </row>
    <row r="119" ht="12.75">
      <c r="J119" s="36"/>
    </row>
    <row r="121" spans="5:10" ht="12.75">
      <c r="E121" s="43"/>
      <c r="J121" s="36"/>
    </row>
    <row r="123" spans="5:10" ht="12.75">
      <c r="E123" s="43"/>
      <c r="J123" s="36"/>
    </row>
    <row r="125" spans="5:10" ht="12.75">
      <c r="E125" s="43"/>
      <c r="J125" s="36"/>
    </row>
    <row r="127" spans="5:10" ht="12.75">
      <c r="E127" s="43"/>
      <c r="J127" s="36"/>
    </row>
    <row r="129" ht="12.75">
      <c r="E129" s="43"/>
    </row>
    <row r="131" ht="12.75">
      <c r="E131" s="43"/>
    </row>
    <row r="133" ht="12.75">
      <c r="E133" s="43"/>
    </row>
    <row r="135" spans="5:10" ht="12.75">
      <c r="E135" s="43"/>
      <c r="J135" s="36"/>
    </row>
    <row r="137" ht="12.75">
      <c r="J137" s="36"/>
    </row>
    <row r="139" ht="12.75">
      <c r="J139" s="36"/>
    </row>
    <row r="145" ht="12.75">
      <c r="E145" s="43"/>
    </row>
    <row r="147" ht="12.75">
      <c r="E147" s="43"/>
    </row>
    <row r="149" ht="12.75">
      <c r="E149" s="43"/>
    </row>
    <row r="151" ht="12.75">
      <c r="E151" s="43"/>
    </row>
    <row r="153" ht="12.75">
      <c r="E153" s="43"/>
    </row>
    <row r="161" ht="12.75">
      <c r="E161" s="43"/>
    </row>
    <row r="163" ht="12.75">
      <c r="E163" s="43"/>
    </row>
    <row r="165" ht="12.75">
      <c r="E165" s="43"/>
    </row>
    <row r="167" ht="12.75">
      <c r="E167" s="43"/>
    </row>
    <row r="171" ht="12.75">
      <c r="E171" s="43"/>
    </row>
  </sheetData>
  <sheetProtection/>
  <mergeCells count="2">
    <mergeCell ref="C85:E85"/>
    <mergeCell ref="C83:E8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:D77 F65:G67 C70:D71 F44:G46 C35:D38 C41:D43 F37:G42 C45:D46 C50:D55 C59:D65 F54:G62 F51:G52 C74:D75 C33:D33 C10:D17 C19:D20 C22:D25 C29:D29 F18:G18 F30:G30 F27:G27 F21:G23 F10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34:G34 F19:G1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F13:G15 C30:D30 F31:G31 F28:G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9:G29">
      <formula1>-999999999999999</formula1>
      <formula2>999999999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2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60"/>
  <sheetViews>
    <sheetView view="pageBreakPreview" zoomScale="60" workbookViewId="0" topLeftCell="A1">
      <selection activeCell="A3" sqref="A3:IV3"/>
    </sheetView>
  </sheetViews>
  <sheetFormatPr defaultColWidth="9.00390625" defaultRowHeight="12.75"/>
  <cols>
    <col min="1" max="1" width="40.00390625" style="18" customWidth="1"/>
    <col min="2" max="2" width="16.00390625" style="14" customWidth="1"/>
    <col min="3" max="3" width="16.25390625" style="14" customWidth="1"/>
    <col min="4" max="4" width="32.375" style="18" customWidth="1"/>
    <col min="5" max="5" width="15.25390625" style="14" customWidth="1"/>
    <col min="6" max="6" width="14.875" style="14" customWidth="1"/>
    <col min="7" max="16384" width="9.25390625" style="14" customWidth="1"/>
  </cols>
  <sheetData>
    <row r="1" spans="1:6" ht="14.25">
      <c r="A1" s="150" t="s">
        <v>273</v>
      </c>
      <c r="B1" s="15"/>
      <c r="C1" s="70"/>
      <c r="D1" s="71"/>
      <c r="E1" s="72"/>
      <c r="F1" s="72"/>
    </row>
    <row r="2" spans="1:6" ht="15" customHeight="1">
      <c r="A2" s="151" t="s">
        <v>1</v>
      </c>
      <c r="B2" s="99"/>
      <c r="C2" s="199" t="s">
        <v>272</v>
      </c>
      <c r="D2" s="54"/>
      <c r="E2" s="84"/>
      <c r="F2" s="73"/>
    </row>
    <row r="3" spans="1:6" ht="17.25" customHeight="1">
      <c r="A3" s="151" t="s">
        <v>2</v>
      </c>
      <c r="B3" s="105"/>
      <c r="C3" s="199" t="s">
        <v>260</v>
      </c>
      <c r="D3" s="54"/>
      <c r="E3" s="72"/>
      <c r="F3" s="74" t="s">
        <v>130</v>
      </c>
    </row>
    <row r="4" spans="1:6" ht="24">
      <c r="A4" s="75" t="s">
        <v>131</v>
      </c>
      <c r="B4" s="75" t="s">
        <v>5</v>
      </c>
      <c r="C4" s="76" t="s">
        <v>9</v>
      </c>
      <c r="D4" s="75" t="s">
        <v>132</v>
      </c>
      <c r="E4" s="75" t="s">
        <v>5</v>
      </c>
      <c r="F4" s="75" t="s">
        <v>9</v>
      </c>
    </row>
    <row r="5" spans="1:6" ht="12">
      <c r="A5" s="77" t="s">
        <v>10</v>
      </c>
      <c r="B5" s="77">
        <v>1</v>
      </c>
      <c r="C5" s="77">
        <v>2</v>
      </c>
      <c r="D5" s="77" t="s">
        <v>10</v>
      </c>
      <c r="E5" s="75">
        <v>1</v>
      </c>
      <c r="F5" s="75">
        <v>2</v>
      </c>
    </row>
    <row r="6" spans="1:6" ht="14.25">
      <c r="A6" s="117" t="s">
        <v>133</v>
      </c>
      <c r="B6" s="20"/>
      <c r="C6" s="20"/>
      <c r="D6" s="117" t="s">
        <v>134</v>
      </c>
      <c r="E6" s="21"/>
      <c r="F6" s="21"/>
    </row>
    <row r="7" spans="1:6" ht="30">
      <c r="A7" s="118" t="s">
        <v>135</v>
      </c>
      <c r="B7" s="78"/>
      <c r="C7" s="19"/>
      <c r="D7" s="118" t="s">
        <v>136</v>
      </c>
      <c r="E7" s="21"/>
      <c r="F7" s="21"/>
    </row>
    <row r="8" spans="1:6" ht="15">
      <c r="A8" s="119" t="s">
        <v>137</v>
      </c>
      <c r="B8" s="132">
        <v>8500</v>
      </c>
      <c r="C8" s="132">
        <v>6145</v>
      </c>
      <c r="D8" s="119" t="s">
        <v>138</v>
      </c>
      <c r="E8" s="142">
        <v>12127</v>
      </c>
      <c r="F8" s="142">
        <v>9661</v>
      </c>
    </row>
    <row r="9" spans="1:6" ht="15">
      <c r="A9" s="119" t="s">
        <v>139</v>
      </c>
      <c r="B9" s="132">
        <v>758</v>
      </c>
      <c r="C9" s="132">
        <v>608</v>
      </c>
      <c r="D9" s="119" t="s">
        <v>140</v>
      </c>
      <c r="E9" s="142">
        <v>509</v>
      </c>
      <c r="F9" s="142">
        <v>625</v>
      </c>
    </row>
    <row r="10" spans="1:6" ht="15">
      <c r="A10" s="119" t="s">
        <v>141</v>
      </c>
      <c r="B10" s="132">
        <v>640</v>
      </c>
      <c r="C10" s="132">
        <v>742</v>
      </c>
      <c r="D10" s="127" t="s">
        <v>142</v>
      </c>
      <c r="E10" s="142">
        <v>79</v>
      </c>
      <c r="F10" s="142">
        <v>103</v>
      </c>
    </row>
    <row r="11" spans="1:6" ht="15">
      <c r="A11" s="119" t="s">
        <v>143</v>
      </c>
      <c r="B11" s="132">
        <v>1535</v>
      </c>
      <c r="C11" s="132">
        <v>1064</v>
      </c>
      <c r="D11" s="127" t="s">
        <v>45</v>
      </c>
      <c r="E11" s="142">
        <v>765</v>
      </c>
      <c r="F11" s="142">
        <v>434</v>
      </c>
    </row>
    <row r="12" spans="1:16" ht="15">
      <c r="A12" s="119" t="s">
        <v>144</v>
      </c>
      <c r="B12" s="132">
        <v>315</v>
      </c>
      <c r="C12" s="132">
        <v>254</v>
      </c>
      <c r="D12" s="121" t="s">
        <v>31</v>
      </c>
      <c r="E12" s="143">
        <f>SUM(E8:E11)</f>
        <v>13480</v>
      </c>
      <c r="F12" s="143">
        <f>SUM(F8:F11)</f>
        <v>10823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6" ht="30">
      <c r="A13" s="119" t="s">
        <v>145</v>
      </c>
      <c r="B13" s="132">
        <v>650</v>
      </c>
      <c r="C13" s="132">
        <v>664</v>
      </c>
      <c r="D13" s="127"/>
      <c r="E13" s="144"/>
      <c r="F13" s="144"/>
    </row>
    <row r="14" spans="1:6" ht="30">
      <c r="A14" s="119" t="s">
        <v>146</v>
      </c>
      <c r="B14" s="133">
        <v>-867</v>
      </c>
      <c r="C14" s="133">
        <v>-209</v>
      </c>
      <c r="D14" s="118" t="s">
        <v>147</v>
      </c>
      <c r="E14" s="142">
        <v>24</v>
      </c>
      <c r="F14" s="142"/>
    </row>
    <row r="15" spans="1:6" ht="15">
      <c r="A15" s="119" t="s">
        <v>148</v>
      </c>
      <c r="B15" s="132">
        <v>680</v>
      </c>
      <c r="C15" s="132">
        <v>198</v>
      </c>
      <c r="D15" s="119" t="s">
        <v>149</v>
      </c>
      <c r="E15" s="142"/>
      <c r="F15" s="142"/>
    </row>
    <row r="16" spans="1:6" ht="15">
      <c r="A16" s="120" t="s">
        <v>150</v>
      </c>
      <c r="B16" s="132"/>
      <c r="C16" s="132"/>
      <c r="D16" s="118"/>
      <c r="E16" s="144"/>
      <c r="F16" s="144"/>
    </row>
    <row r="17" spans="1:6" ht="15">
      <c r="A17" s="120" t="s">
        <v>151</v>
      </c>
      <c r="B17" s="132"/>
      <c r="C17" s="132"/>
      <c r="D17" s="118" t="s">
        <v>152</v>
      </c>
      <c r="E17" s="144"/>
      <c r="F17" s="144"/>
    </row>
    <row r="18" spans="1:13" ht="15">
      <c r="A18" s="121" t="s">
        <v>31</v>
      </c>
      <c r="B18" s="134">
        <f>SUM(B8:B14)+B15</f>
        <v>12211</v>
      </c>
      <c r="C18" s="134">
        <f>SUM(C8:C14)+C15</f>
        <v>9466</v>
      </c>
      <c r="D18" s="128" t="s">
        <v>153</v>
      </c>
      <c r="E18" s="142">
        <v>2</v>
      </c>
      <c r="F18" s="142"/>
      <c r="G18" s="22"/>
      <c r="H18" s="22"/>
      <c r="I18" s="22"/>
      <c r="J18" s="22"/>
      <c r="K18" s="22"/>
      <c r="L18" s="22"/>
      <c r="M18" s="22"/>
    </row>
    <row r="19" spans="1:6" ht="15">
      <c r="A19" s="118"/>
      <c r="B19" s="135"/>
      <c r="C19" s="135"/>
      <c r="D19" s="129" t="s">
        <v>154</v>
      </c>
      <c r="E19" s="142"/>
      <c r="F19" s="142"/>
    </row>
    <row r="20" spans="1:6" ht="45">
      <c r="A20" s="118" t="s">
        <v>155</v>
      </c>
      <c r="B20" s="135"/>
      <c r="C20" s="135"/>
      <c r="D20" s="119" t="s">
        <v>156</v>
      </c>
      <c r="E20" s="142"/>
      <c r="F20" s="142"/>
    </row>
    <row r="21" spans="1:6" ht="30">
      <c r="A21" s="122" t="s">
        <v>157</v>
      </c>
      <c r="B21" s="132">
        <v>131</v>
      </c>
      <c r="C21" s="132">
        <v>100</v>
      </c>
      <c r="D21" s="128" t="s">
        <v>158</v>
      </c>
      <c r="E21" s="142">
        <v>1</v>
      </c>
      <c r="F21" s="142">
        <v>1</v>
      </c>
    </row>
    <row r="22" spans="1:6" ht="30">
      <c r="A22" s="119" t="s">
        <v>159</v>
      </c>
      <c r="B22" s="132"/>
      <c r="C22" s="132"/>
      <c r="D22" s="119" t="s">
        <v>160</v>
      </c>
      <c r="E22" s="142"/>
      <c r="F22" s="142"/>
    </row>
    <row r="23" spans="1:16" ht="30">
      <c r="A23" s="119" t="s">
        <v>161</v>
      </c>
      <c r="B23" s="132">
        <v>11</v>
      </c>
      <c r="C23" s="132">
        <v>10</v>
      </c>
      <c r="D23" s="121" t="s">
        <v>59</v>
      </c>
      <c r="E23" s="143">
        <f>SUM(E18:E22)</f>
        <v>3</v>
      </c>
      <c r="F23" s="143">
        <f>SUM(F18:F22)</f>
        <v>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6" ht="15">
      <c r="A24" s="119" t="s">
        <v>45</v>
      </c>
      <c r="B24" s="132">
        <v>21</v>
      </c>
      <c r="C24" s="132">
        <v>19</v>
      </c>
      <c r="D24" s="129"/>
      <c r="E24" s="145"/>
      <c r="F24" s="145"/>
    </row>
    <row r="25" spans="1:12" ht="15">
      <c r="A25" s="121" t="s">
        <v>44</v>
      </c>
      <c r="B25" s="136">
        <f>SUM(B21:B24)</f>
        <v>163</v>
      </c>
      <c r="C25" s="136">
        <f>SUM(C21:C24)</f>
        <v>129</v>
      </c>
      <c r="D25" s="119"/>
      <c r="E25" s="145"/>
      <c r="F25" s="145"/>
      <c r="G25" s="22"/>
      <c r="H25" s="22"/>
      <c r="I25" s="22"/>
      <c r="J25" s="22"/>
      <c r="K25" s="22"/>
      <c r="L25" s="22"/>
    </row>
    <row r="26" spans="1:6" ht="15">
      <c r="A26" s="121"/>
      <c r="B26" s="137"/>
      <c r="C26" s="137"/>
      <c r="D26" s="119"/>
      <c r="E26" s="145"/>
      <c r="F26" s="145"/>
    </row>
    <row r="27" spans="1:16" ht="28.5">
      <c r="A27" s="117" t="s">
        <v>162</v>
      </c>
      <c r="B27" s="134">
        <f>B25+B18</f>
        <v>12374</v>
      </c>
      <c r="C27" s="134">
        <f>C25+C18</f>
        <v>9595</v>
      </c>
      <c r="D27" s="117" t="s">
        <v>163</v>
      </c>
      <c r="E27" s="146">
        <f>E12+E14+E23</f>
        <v>13507</v>
      </c>
      <c r="F27" s="146">
        <f>F12+F14+F23</f>
        <v>10824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6" ht="15">
      <c r="A28" s="117"/>
      <c r="B28" s="137"/>
      <c r="C28" s="137"/>
      <c r="D28" s="117"/>
      <c r="E28" s="145"/>
      <c r="F28" s="145"/>
    </row>
    <row r="29" spans="1:16" ht="15">
      <c r="A29" s="117" t="s">
        <v>164</v>
      </c>
      <c r="B29" s="134">
        <f>IF((E27-B27)&gt;0,E27-B27,0)</f>
        <v>1133</v>
      </c>
      <c r="C29" s="134">
        <f>IF((F27-C27)&gt;0,F27-C27,0)</f>
        <v>1229</v>
      </c>
      <c r="D29" s="117" t="s">
        <v>165</v>
      </c>
      <c r="E29" s="147">
        <f>IF((B27-E27)&gt;0,B27-E27,0)</f>
        <v>0</v>
      </c>
      <c r="F29" s="147">
        <f>IF((C27-F27)&gt;0,C27-F27,0)</f>
        <v>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6" ht="45">
      <c r="A30" s="123" t="s">
        <v>257</v>
      </c>
      <c r="B30" s="132"/>
      <c r="C30" s="132"/>
      <c r="D30" s="118" t="s">
        <v>258</v>
      </c>
      <c r="E30" s="142"/>
      <c r="F30" s="142"/>
    </row>
    <row r="31" spans="1:6" ht="15">
      <c r="A31" s="118" t="s">
        <v>166</v>
      </c>
      <c r="B31" s="132"/>
      <c r="C31" s="132"/>
      <c r="D31" s="118" t="s">
        <v>167</v>
      </c>
      <c r="E31" s="142"/>
      <c r="F31" s="142"/>
    </row>
    <row r="32" spans="1:16" ht="15">
      <c r="A32" s="124" t="s">
        <v>168</v>
      </c>
      <c r="B32" s="134">
        <f>B27-B30+B31</f>
        <v>12374</v>
      </c>
      <c r="C32" s="134">
        <f>C27-C30+C31</f>
        <v>9595</v>
      </c>
      <c r="D32" s="117" t="s">
        <v>169</v>
      </c>
      <c r="E32" s="148">
        <f>E31-E30+E27</f>
        <v>13507</v>
      </c>
      <c r="F32" s="148">
        <f>F31-F30+F27</f>
        <v>10824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28.5">
      <c r="A33" s="124" t="s">
        <v>170</v>
      </c>
      <c r="B33" s="134">
        <f>IF((E32-B32)&gt;0,E32-B32,0)</f>
        <v>1133</v>
      </c>
      <c r="C33" s="134">
        <f>IF((F32-C32)&gt;0,F32-C32,0)</f>
        <v>1229</v>
      </c>
      <c r="D33" s="124" t="s">
        <v>171</v>
      </c>
      <c r="E33" s="146">
        <f>IF((B32-E32)&gt;0,B32-E32,0)</f>
        <v>0</v>
      </c>
      <c r="F33" s="146">
        <f>IF((C32-F32)&gt;0,C32-F32,0)</f>
        <v>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2" ht="15">
      <c r="A34" s="118" t="s">
        <v>172</v>
      </c>
      <c r="B34" s="134">
        <f>B35+B36</f>
        <v>152</v>
      </c>
      <c r="C34" s="134">
        <f>C35+C36</f>
        <v>213</v>
      </c>
      <c r="D34" s="130"/>
      <c r="E34" s="145"/>
      <c r="F34" s="145"/>
      <c r="G34" s="22"/>
      <c r="H34" s="22"/>
      <c r="I34" s="22"/>
      <c r="J34" s="22"/>
      <c r="K34" s="22"/>
      <c r="L34" s="22"/>
    </row>
    <row r="35" spans="1:6" ht="30">
      <c r="A35" s="125" t="s">
        <v>173</v>
      </c>
      <c r="B35" s="132">
        <v>135</v>
      </c>
      <c r="C35" s="132">
        <v>251</v>
      </c>
      <c r="D35" s="130"/>
      <c r="E35" s="145"/>
      <c r="F35" s="145"/>
    </row>
    <row r="36" spans="1:6" ht="30">
      <c r="A36" s="125" t="s">
        <v>174</v>
      </c>
      <c r="B36" s="132">
        <v>17</v>
      </c>
      <c r="C36" s="133">
        <v>-38</v>
      </c>
      <c r="D36" s="130"/>
      <c r="E36" s="145"/>
      <c r="F36" s="145"/>
    </row>
    <row r="37" spans="1:16" ht="28.5">
      <c r="A37" s="117" t="s">
        <v>175</v>
      </c>
      <c r="B37" s="138">
        <f>+IF((E32-B32-B34)&gt;0,E32-B32-B34,0)</f>
        <v>981</v>
      </c>
      <c r="C37" s="138">
        <f>+IF((F32-C32-C34)&gt;0,F32-C32-C34,0)</f>
        <v>1016</v>
      </c>
      <c r="D37" s="131" t="s">
        <v>176</v>
      </c>
      <c r="E37" s="147">
        <f>IF(E33&gt;0,IF(B34+E33&lt;0,0,B34+E33),IF(B33-B34&lt;0,B34-B33,0))</f>
        <v>0</v>
      </c>
      <c r="F37" s="147">
        <f>IF(F33&gt;0,IF(C34+F33&lt;0,0,C34+F33),IF(C33-C34&lt;0,C34-C33,0))</f>
        <v>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6" ht="15">
      <c r="A38" s="117" t="s">
        <v>177</v>
      </c>
      <c r="B38" s="139"/>
      <c r="C38" s="139"/>
      <c r="D38" s="117" t="s">
        <v>177</v>
      </c>
      <c r="E38" s="142"/>
      <c r="F38" s="142"/>
    </row>
    <row r="39" spans="1:16" ht="14.25">
      <c r="A39" s="117" t="s">
        <v>178</v>
      </c>
      <c r="B39" s="140">
        <f>IF(E37=0,IF(B37-B38&gt;0,B37-B38+E38,0),IF(E37-E38&lt;0,E38-E37+B37,0))</f>
        <v>981</v>
      </c>
      <c r="C39" s="140">
        <f>IF(F37=0,IF(C37-C38&gt;0,C37-C38+F38,0),IF(F37-F38&lt;0,F38-F37+C37,0))</f>
        <v>1016</v>
      </c>
      <c r="D39" s="117" t="s">
        <v>179</v>
      </c>
      <c r="E39" s="140">
        <f>IF(B37=0,IF(E37-E38&gt;0,E37-E38+B38,0),IF(B37-B38&lt;0,B38-B37+E38,0))</f>
        <v>0</v>
      </c>
      <c r="F39" s="140">
        <f>IF(C37=0,IF(F37-F38&gt;0,F37-F38+C38,0),IF(C37-C38&lt;0,C38-C37+F38,0))</f>
        <v>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25">
      <c r="A40" s="126" t="s">
        <v>180</v>
      </c>
      <c r="B40" s="141">
        <f>B32+B34+B37</f>
        <v>13507</v>
      </c>
      <c r="C40" s="141">
        <f>C32+C34+C37</f>
        <v>10824</v>
      </c>
      <c r="D40" s="126" t="s">
        <v>181</v>
      </c>
      <c r="E40" s="149">
        <f>E37+E32</f>
        <v>13507</v>
      </c>
      <c r="F40" s="149">
        <f>F37+F32</f>
        <v>10824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6" ht="12">
      <c r="A41" s="79"/>
      <c r="B41" s="95"/>
      <c r="C41" s="95"/>
      <c r="D41" s="96"/>
      <c r="E41" s="98"/>
      <c r="F41" s="98"/>
    </row>
    <row r="42" spans="1:13" ht="15">
      <c r="A42" s="197"/>
      <c r="B42" s="170"/>
      <c r="C42" s="248"/>
      <c r="D42" s="248"/>
      <c r="E42" s="248"/>
      <c r="F42" s="248"/>
      <c r="G42" s="22"/>
      <c r="H42" s="22"/>
      <c r="I42" s="22"/>
      <c r="J42" s="22"/>
      <c r="K42" s="22"/>
      <c r="L42" s="22"/>
      <c r="M42" s="22"/>
    </row>
    <row r="43" spans="1:6" ht="15">
      <c r="A43" s="197" t="s">
        <v>262</v>
      </c>
      <c r="B43" s="98"/>
      <c r="C43" s="98"/>
      <c r="D43" s="97"/>
      <c r="E43" s="100"/>
      <c r="F43" s="100"/>
    </row>
    <row r="44" spans="1:6" ht="12.75" customHeight="1">
      <c r="A44" s="198" t="s">
        <v>263</v>
      </c>
      <c r="B44" s="170"/>
      <c r="C44" s="249"/>
      <c r="D44" s="249"/>
      <c r="E44" s="249"/>
      <c r="F44" s="249"/>
    </row>
    <row r="45" spans="1:6" ht="15">
      <c r="A45" s="198" t="s">
        <v>264</v>
      </c>
      <c r="B45" s="172" t="s">
        <v>271</v>
      </c>
      <c r="C45" s="98"/>
      <c r="D45" s="97"/>
      <c r="E45" s="100"/>
      <c r="F45" s="100"/>
    </row>
    <row r="46" spans="1:6" ht="12">
      <c r="A46" s="16"/>
      <c r="B46" s="98"/>
      <c r="C46" s="98"/>
      <c r="D46" s="97"/>
      <c r="E46" s="100"/>
      <c r="F46" s="100"/>
    </row>
    <row r="47" spans="1:6" ht="12">
      <c r="A47" s="16"/>
      <c r="B47" s="170"/>
      <c r="C47" s="98"/>
      <c r="D47" s="97"/>
      <c r="E47" s="100"/>
      <c r="F47" s="100"/>
    </row>
    <row r="48" spans="1:6" ht="12">
      <c r="A48" s="16"/>
      <c r="B48" s="23"/>
      <c r="C48" s="23"/>
      <c r="D48" s="16"/>
      <c r="E48" s="24"/>
      <c r="F48" s="24"/>
    </row>
    <row r="49" spans="1:6" ht="12">
      <c r="A49" s="16"/>
      <c r="B49" s="23"/>
      <c r="C49" s="23"/>
      <c r="D49" s="16"/>
      <c r="E49" s="24"/>
      <c r="F49" s="24"/>
    </row>
    <row r="50" spans="1:6" ht="12">
      <c r="A50" s="16"/>
      <c r="B50" s="23"/>
      <c r="C50" s="23"/>
      <c r="D50" s="16"/>
      <c r="E50" s="24"/>
      <c r="F50" s="24"/>
    </row>
    <row r="51" spans="1:6" ht="12">
      <c r="A51" s="16"/>
      <c r="B51" s="23"/>
      <c r="C51" s="23"/>
      <c r="D51" s="16"/>
      <c r="E51" s="24"/>
      <c r="F51" s="24"/>
    </row>
    <row r="52" spans="1:6" ht="12">
      <c r="A52" s="16"/>
      <c r="B52" s="23"/>
      <c r="C52" s="23"/>
      <c r="D52" s="16"/>
      <c r="E52" s="24"/>
      <c r="F52" s="24"/>
    </row>
    <row r="53" spans="1:6" ht="12">
      <c r="A53" s="16"/>
      <c r="B53" s="23"/>
      <c r="C53" s="23"/>
      <c r="D53" s="16"/>
      <c r="E53" s="24"/>
      <c r="F53" s="24"/>
    </row>
    <row r="54" spans="1:6" ht="12">
      <c r="A54" s="16"/>
      <c r="B54" s="23"/>
      <c r="C54" s="23"/>
      <c r="D54" s="16"/>
      <c r="E54" s="24"/>
      <c r="F54" s="24"/>
    </row>
    <row r="55" spans="1:6" ht="12">
      <c r="A55" s="16"/>
      <c r="B55" s="23"/>
      <c r="C55" s="23"/>
      <c r="D55" s="16"/>
      <c r="E55" s="24"/>
      <c r="F55" s="24"/>
    </row>
    <row r="56" spans="1:6" ht="12">
      <c r="A56" s="16"/>
      <c r="B56" s="23"/>
      <c r="C56" s="23"/>
      <c r="D56" s="16"/>
      <c r="E56" s="24"/>
      <c r="F56" s="24"/>
    </row>
    <row r="57" spans="1:6" ht="12">
      <c r="A57" s="16"/>
      <c r="B57" s="23"/>
      <c r="C57" s="23"/>
      <c r="D57" s="16"/>
      <c r="E57" s="24"/>
      <c r="F57" s="24"/>
    </row>
    <row r="58" spans="1:6" ht="12">
      <c r="A58" s="16"/>
      <c r="B58" s="23"/>
      <c r="C58" s="23"/>
      <c r="D58" s="16"/>
      <c r="E58" s="24"/>
      <c r="F58" s="24"/>
    </row>
    <row r="59" spans="1:6" ht="12">
      <c r="A59" s="16"/>
      <c r="B59" s="23"/>
      <c r="C59" s="23"/>
      <c r="D59" s="16"/>
      <c r="E59" s="24"/>
      <c r="F59" s="24"/>
    </row>
    <row r="60" spans="1:6" ht="12">
      <c r="A60" s="16"/>
      <c r="B60" s="23"/>
      <c r="C60" s="23"/>
      <c r="D60" s="16"/>
      <c r="E60" s="24"/>
      <c r="F60" s="24"/>
    </row>
    <row r="61" spans="1:6" ht="12">
      <c r="A61" s="16"/>
      <c r="B61" s="23"/>
      <c r="C61" s="23"/>
      <c r="D61" s="16"/>
      <c r="E61" s="24"/>
      <c r="F61" s="24"/>
    </row>
    <row r="62" spans="1:6" ht="12">
      <c r="A62" s="16"/>
      <c r="B62" s="23"/>
      <c r="C62" s="23"/>
      <c r="D62" s="16"/>
      <c r="E62" s="24"/>
      <c r="F62" s="24"/>
    </row>
    <row r="63" spans="1:6" ht="12">
      <c r="A63" s="16"/>
      <c r="B63" s="23"/>
      <c r="C63" s="23"/>
      <c r="D63" s="16"/>
      <c r="E63" s="24"/>
      <c r="F63" s="24"/>
    </row>
    <row r="64" spans="1:6" ht="12">
      <c r="A64" s="16"/>
      <c r="B64" s="23"/>
      <c r="C64" s="23"/>
      <c r="D64" s="16"/>
      <c r="E64" s="24"/>
      <c r="F64" s="24"/>
    </row>
    <row r="65" spans="1:6" ht="12">
      <c r="A65" s="16"/>
      <c r="B65" s="23"/>
      <c r="C65" s="23"/>
      <c r="D65" s="16"/>
      <c r="E65" s="24"/>
      <c r="F65" s="24"/>
    </row>
    <row r="66" spans="1:6" ht="12">
      <c r="A66" s="16"/>
      <c r="B66" s="23"/>
      <c r="C66" s="23"/>
      <c r="D66" s="16"/>
      <c r="E66" s="24"/>
      <c r="F66" s="24"/>
    </row>
    <row r="67" spans="1:6" ht="12">
      <c r="A67" s="16"/>
      <c r="B67" s="23"/>
      <c r="C67" s="23"/>
      <c r="D67" s="16"/>
      <c r="E67" s="24"/>
      <c r="F67" s="24"/>
    </row>
    <row r="68" spans="1:6" ht="12">
      <c r="A68" s="16"/>
      <c r="B68" s="23"/>
      <c r="C68" s="23"/>
      <c r="D68" s="16"/>
      <c r="E68" s="24"/>
      <c r="F68" s="24"/>
    </row>
    <row r="69" spans="1:6" ht="12">
      <c r="A69" s="16"/>
      <c r="B69" s="23"/>
      <c r="C69" s="23"/>
      <c r="D69" s="16"/>
      <c r="E69" s="24"/>
      <c r="F69" s="24"/>
    </row>
    <row r="70" spans="1:6" ht="12">
      <c r="A70" s="16"/>
      <c r="B70" s="23"/>
      <c r="C70" s="23"/>
      <c r="D70" s="16"/>
      <c r="E70" s="24"/>
      <c r="F70" s="24"/>
    </row>
    <row r="71" spans="1:6" ht="12">
      <c r="A71" s="16"/>
      <c r="B71" s="23"/>
      <c r="C71" s="23"/>
      <c r="D71" s="16"/>
      <c r="E71" s="24"/>
      <c r="F71" s="24"/>
    </row>
    <row r="72" spans="1:6" ht="12">
      <c r="A72" s="16"/>
      <c r="B72" s="23"/>
      <c r="C72" s="23"/>
      <c r="D72" s="16"/>
      <c r="E72" s="24"/>
      <c r="F72" s="24"/>
    </row>
    <row r="73" spans="1:6" ht="12">
      <c r="A73" s="16"/>
      <c r="B73" s="23"/>
      <c r="C73" s="23"/>
      <c r="D73" s="16"/>
      <c r="E73" s="24"/>
      <c r="F73" s="24"/>
    </row>
    <row r="74" spans="1:6" ht="12">
      <c r="A74" s="16"/>
      <c r="B74" s="23"/>
      <c r="C74" s="23"/>
      <c r="D74" s="16"/>
      <c r="E74" s="24"/>
      <c r="F74" s="24"/>
    </row>
    <row r="75" spans="1:6" ht="12">
      <c r="A75" s="16"/>
      <c r="B75" s="23"/>
      <c r="C75" s="23"/>
      <c r="D75" s="16"/>
      <c r="E75" s="24"/>
      <c r="F75" s="24"/>
    </row>
    <row r="76" spans="1:6" ht="12">
      <c r="A76" s="16"/>
      <c r="B76" s="23"/>
      <c r="C76" s="23"/>
      <c r="D76" s="16"/>
      <c r="E76" s="24"/>
      <c r="F76" s="24"/>
    </row>
    <row r="77" spans="1:6" ht="12">
      <c r="A77" s="16"/>
      <c r="B77" s="23"/>
      <c r="C77" s="23"/>
      <c r="D77" s="16"/>
      <c r="E77" s="24"/>
      <c r="F77" s="24"/>
    </row>
    <row r="78" spans="1:6" ht="12">
      <c r="A78" s="16"/>
      <c r="B78" s="23"/>
      <c r="C78" s="23"/>
      <c r="D78" s="16"/>
      <c r="E78" s="24"/>
      <c r="F78" s="24"/>
    </row>
    <row r="79" spans="1:6" ht="12">
      <c r="A79" s="16"/>
      <c r="B79" s="23"/>
      <c r="C79" s="23"/>
      <c r="D79" s="16"/>
      <c r="E79" s="24"/>
      <c r="F79" s="24"/>
    </row>
    <row r="80" spans="1:6" ht="12">
      <c r="A80" s="16"/>
      <c r="B80" s="23"/>
      <c r="C80" s="23"/>
      <c r="D80" s="16"/>
      <c r="E80" s="24"/>
      <c r="F80" s="24"/>
    </row>
    <row r="81" spans="1:6" ht="12">
      <c r="A81" s="16"/>
      <c r="B81" s="23"/>
      <c r="C81" s="23"/>
      <c r="D81" s="16"/>
      <c r="E81" s="24"/>
      <c r="F81" s="24"/>
    </row>
    <row r="82" spans="1:6" ht="12">
      <c r="A82" s="16"/>
      <c r="B82" s="23"/>
      <c r="C82" s="23"/>
      <c r="D82" s="16"/>
      <c r="E82" s="24"/>
      <c r="F82" s="24"/>
    </row>
    <row r="83" spans="1:6" ht="12">
      <c r="A83" s="16"/>
      <c r="B83" s="23"/>
      <c r="C83" s="23"/>
      <c r="D83" s="16"/>
      <c r="E83" s="24"/>
      <c r="F83" s="24"/>
    </row>
    <row r="84" spans="1:6" ht="12">
      <c r="A84" s="16"/>
      <c r="B84" s="23"/>
      <c r="C84" s="23"/>
      <c r="D84" s="16"/>
      <c r="E84" s="24"/>
      <c r="F84" s="24"/>
    </row>
    <row r="85" spans="1:6" ht="12">
      <c r="A85" s="16"/>
      <c r="B85" s="23"/>
      <c r="C85" s="23"/>
      <c r="D85" s="16"/>
      <c r="E85" s="24"/>
      <c r="F85" s="24"/>
    </row>
    <row r="86" spans="1:6" ht="12">
      <c r="A86" s="16"/>
      <c r="B86" s="23"/>
      <c r="C86" s="23"/>
      <c r="D86" s="16"/>
      <c r="E86" s="24"/>
      <c r="F86" s="24"/>
    </row>
    <row r="87" spans="1:6" ht="12">
      <c r="A87" s="16"/>
      <c r="B87" s="23"/>
      <c r="C87" s="23"/>
      <c r="D87" s="16"/>
      <c r="E87" s="24"/>
      <c r="F87" s="24"/>
    </row>
    <row r="88" spans="1:6" ht="12">
      <c r="A88" s="16"/>
      <c r="B88" s="23"/>
      <c r="C88" s="23"/>
      <c r="D88" s="16"/>
      <c r="E88" s="24"/>
      <c r="F88" s="24"/>
    </row>
    <row r="89" spans="1:6" ht="12">
      <c r="A89" s="16"/>
      <c r="B89" s="23"/>
      <c r="C89" s="23"/>
      <c r="D89" s="16"/>
      <c r="E89" s="24"/>
      <c r="F89" s="24"/>
    </row>
    <row r="90" spans="1:6" ht="12">
      <c r="A90" s="16"/>
      <c r="B90" s="23"/>
      <c r="C90" s="23"/>
      <c r="D90" s="16"/>
      <c r="E90" s="24"/>
      <c r="F90" s="24"/>
    </row>
    <row r="91" spans="1:6" ht="12">
      <c r="A91" s="16"/>
      <c r="B91" s="23"/>
      <c r="C91" s="23"/>
      <c r="D91" s="16"/>
      <c r="E91" s="24"/>
      <c r="F91" s="24"/>
    </row>
    <row r="92" spans="1:6" ht="12">
      <c r="A92" s="16"/>
      <c r="B92" s="23"/>
      <c r="C92" s="23"/>
      <c r="D92" s="16"/>
      <c r="E92" s="24"/>
      <c r="F92" s="24"/>
    </row>
    <row r="93" spans="1:6" ht="12">
      <c r="A93" s="16"/>
      <c r="B93" s="23"/>
      <c r="C93" s="23"/>
      <c r="D93" s="16"/>
      <c r="E93" s="24"/>
      <c r="F93" s="24"/>
    </row>
    <row r="94" spans="1:6" ht="12">
      <c r="A94" s="16"/>
      <c r="B94" s="23"/>
      <c r="C94" s="23"/>
      <c r="D94" s="16"/>
      <c r="E94" s="24"/>
      <c r="F94" s="24"/>
    </row>
    <row r="95" spans="1:6" ht="12">
      <c r="A95" s="16"/>
      <c r="B95" s="23"/>
      <c r="C95" s="23"/>
      <c r="D95" s="16"/>
      <c r="E95" s="24"/>
      <c r="F95" s="24"/>
    </row>
    <row r="96" spans="1:6" ht="12">
      <c r="A96" s="16"/>
      <c r="B96" s="23"/>
      <c r="C96" s="23"/>
      <c r="D96" s="16"/>
      <c r="E96" s="24"/>
      <c r="F96" s="24"/>
    </row>
    <row r="97" spans="1:6" ht="12">
      <c r="A97" s="16"/>
      <c r="B97" s="23"/>
      <c r="C97" s="23"/>
      <c r="D97" s="16"/>
      <c r="E97" s="24"/>
      <c r="F97" s="24"/>
    </row>
    <row r="98" spans="1:6" ht="12">
      <c r="A98" s="16"/>
      <c r="B98" s="23"/>
      <c r="C98" s="23"/>
      <c r="D98" s="16"/>
      <c r="E98" s="24"/>
      <c r="F98" s="24"/>
    </row>
    <row r="99" spans="1:6" ht="12">
      <c r="A99" s="16"/>
      <c r="B99" s="23"/>
      <c r="C99" s="23"/>
      <c r="D99" s="16"/>
      <c r="E99" s="24"/>
      <c r="F99" s="24"/>
    </row>
    <row r="100" spans="1:6" ht="12">
      <c r="A100" s="16"/>
      <c r="B100" s="23"/>
      <c r="C100" s="23"/>
      <c r="D100" s="16"/>
      <c r="E100" s="24"/>
      <c r="F100" s="24"/>
    </row>
    <row r="101" spans="1:4" ht="12">
      <c r="A101" s="16"/>
      <c r="B101" s="17"/>
      <c r="C101" s="17"/>
      <c r="D101" s="16"/>
    </row>
    <row r="102" spans="1:4" ht="12">
      <c r="A102" s="16"/>
      <c r="B102" s="17"/>
      <c r="C102" s="17"/>
      <c r="D102" s="16"/>
    </row>
    <row r="103" spans="1:4" ht="12">
      <c r="A103" s="16"/>
      <c r="B103" s="17"/>
      <c r="C103" s="17"/>
      <c r="D103" s="16"/>
    </row>
    <row r="104" spans="1:4" ht="12">
      <c r="A104" s="16"/>
      <c r="B104" s="17"/>
      <c r="C104" s="17"/>
      <c r="D104" s="16"/>
    </row>
    <row r="105" spans="1:4" ht="12">
      <c r="A105" s="16"/>
      <c r="B105" s="17"/>
      <c r="C105" s="17"/>
      <c r="D105" s="16"/>
    </row>
    <row r="106" spans="1:4" ht="12">
      <c r="A106" s="16"/>
      <c r="B106" s="17"/>
      <c r="C106" s="17"/>
      <c r="D106" s="16"/>
    </row>
    <row r="107" spans="1:4" ht="12">
      <c r="A107" s="16"/>
      <c r="B107" s="17"/>
      <c r="C107" s="17"/>
      <c r="D107" s="16"/>
    </row>
    <row r="108" spans="1:4" ht="12">
      <c r="A108" s="16"/>
      <c r="B108" s="17"/>
      <c r="C108" s="17"/>
      <c r="D108" s="16"/>
    </row>
    <row r="109" spans="1:4" ht="12">
      <c r="A109" s="16"/>
      <c r="B109" s="17"/>
      <c r="C109" s="17"/>
      <c r="D109" s="16"/>
    </row>
    <row r="110" spans="1:4" ht="12">
      <c r="A110" s="16"/>
      <c r="B110" s="17"/>
      <c r="C110" s="17"/>
      <c r="D110" s="16"/>
    </row>
    <row r="111" spans="1:4" ht="12">
      <c r="A111" s="16"/>
      <c r="B111" s="17"/>
      <c r="C111" s="17"/>
      <c r="D111" s="16"/>
    </row>
    <row r="112" spans="1:4" ht="12">
      <c r="A112" s="16"/>
      <c r="B112" s="17"/>
      <c r="C112" s="17"/>
      <c r="D112" s="16"/>
    </row>
    <row r="113" spans="1:4" ht="12">
      <c r="A113" s="16"/>
      <c r="B113" s="17"/>
      <c r="C113" s="17"/>
      <c r="D113" s="16"/>
    </row>
    <row r="114" spans="1:4" ht="12">
      <c r="A114" s="16"/>
      <c r="B114" s="17"/>
      <c r="C114" s="17"/>
      <c r="D114" s="16"/>
    </row>
    <row r="115" spans="1:4" ht="12">
      <c r="A115" s="16"/>
      <c r="B115" s="17"/>
      <c r="C115" s="17"/>
      <c r="D115" s="16"/>
    </row>
    <row r="116" spans="1:4" ht="12">
      <c r="A116" s="16"/>
      <c r="B116" s="17"/>
      <c r="C116" s="17"/>
      <c r="D116" s="16"/>
    </row>
    <row r="117" spans="1:4" ht="12">
      <c r="A117" s="16"/>
      <c r="B117" s="17"/>
      <c r="C117" s="17"/>
      <c r="D117" s="16"/>
    </row>
    <row r="118" spans="1:4" ht="12">
      <c r="A118" s="16"/>
      <c r="B118" s="17"/>
      <c r="C118" s="17"/>
      <c r="D118" s="16"/>
    </row>
    <row r="119" spans="1:4" ht="12">
      <c r="A119" s="16"/>
      <c r="B119" s="17"/>
      <c r="C119" s="17"/>
      <c r="D119" s="16"/>
    </row>
    <row r="120" spans="1:4" ht="12">
      <c r="A120" s="16"/>
      <c r="B120" s="17"/>
      <c r="C120" s="17"/>
      <c r="D120" s="16"/>
    </row>
    <row r="121" spans="1:4" ht="12">
      <c r="A121" s="16"/>
      <c r="B121" s="17"/>
      <c r="C121" s="17"/>
      <c r="D121" s="16"/>
    </row>
    <row r="122" spans="1:4" ht="12">
      <c r="A122" s="16"/>
      <c r="B122" s="17"/>
      <c r="C122" s="17"/>
      <c r="D122" s="16"/>
    </row>
    <row r="123" spans="1:4" ht="12">
      <c r="A123" s="16"/>
      <c r="B123" s="17"/>
      <c r="C123" s="17"/>
      <c r="D123" s="16"/>
    </row>
    <row r="124" spans="1:4" ht="12">
      <c r="A124" s="16"/>
      <c r="B124" s="17"/>
      <c r="C124" s="17"/>
      <c r="D124" s="16"/>
    </row>
    <row r="125" spans="1:4" ht="12">
      <c r="A125" s="16"/>
      <c r="B125" s="17"/>
      <c r="C125" s="17"/>
      <c r="D125" s="16"/>
    </row>
    <row r="126" spans="1:4" ht="12">
      <c r="A126" s="16"/>
      <c r="B126" s="17"/>
      <c r="C126" s="17"/>
      <c r="D126" s="16"/>
    </row>
    <row r="127" spans="1:4" ht="12">
      <c r="A127" s="16"/>
      <c r="B127" s="17"/>
      <c r="C127" s="17"/>
      <c r="D127" s="16"/>
    </row>
    <row r="128" spans="1:4" ht="12">
      <c r="A128" s="16"/>
      <c r="B128" s="17"/>
      <c r="C128" s="17"/>
      <c r="D128" s="16"/>
    </row>
    <row r="129" spans="1:4" ht="12">
      <c r="A129" s="16"/>
      <c r="B129" s="17"/>
      <c r="C129" s="17"/>
      <c r="D129" s="16"/>
    </row>
    <row r="130" spans="1:4" ht="12">
      <c r="A130" s="16"/>
      <c r="B130" s="17"/>
      <c r="C130" s="17"/>
      <c r="D130" s="16"/>
    </row>
    <row r="131" spans="1:4" ht="12">
      <c r="A131" s="16"/>
      <c r="B131" s="17"/>
      <c r="C131" s="17"/>
      <c r="D131" s="16"/>
    </row>
    <row r="132" spans="1:4" ht="12">
      <c r="A132" s="16"/>
      <c r="B132" s="17"/>
      <c r="C132" s="17"/>
      <c r="D132" s="16"/>
    </row>
    <row r="133" spans="1:4" ht="12">
      <c r="A133" s="16"/>
      <c r="B133" s="17"/>
      <c r="C133" s="17"/>
      <c r="D133" s="16"/>
    </row>
    <row r="134" spans="1:4" ht="12">
      <c r="A134" s="16"/>
      <c r="B134" s="17"/>
      <c r="C134" s="17"/>
      <c r="D134" s="16"/>
    </row>
    <row r="135" spans="1:4" ht="12">
      <c r="A135" s="16"/>
      <c r="B135" s="17"/>
      <c r="C135" s="17"/>
      <c r="D135" s="16"/>
    </row>
    <row r="136" spans="1:4" ht="12">
      <c r="A136" s="16"/>
      <c r="B136" s="17"/>
      <c r="C136" s="17"/>
      <c r="D136" s="16"/>
    </row>
    <row r="137" spans="1:4" ht="12">
      <c r="A137" s="16"/>
      <c r="B137" s="17"/>
      <c r="C137" s="17"/>
      <c r="D137" s="16"/>
    </row>
    <row r="138" spans="1:4" ht="12">
      <c r="A138" s="16"/>
      <c r="B138" s="17"/>
      <c r="C138" s="17"/>
      <c r="D138" s="16"/>
    </row>
    <row r="139" spans="1:4" ht="12">
      <c r="A139" s="16"/>
      <c r="B139" s="17"/>
      <c r="C139" s="17"/>
      <c r="D139" s="16"/>
    </row>
    <row r="140" spans="1:4" ht="12">
      <c r="A140" s="16"/>
      <c r="B140" s="17"/>
      <c r="C140" s="17"/>
      <c r="D140" s="16"/>
    </row>
    <row r="141" spans="1:4" ht="12">
      <c r="A141" s="16"/>
      <c r="B141" s="17"/>
      <c r="C141" s="17"/>
      <c r="D141" s="16"/>
    </row>
    <row r="142" spans="1:4" ht="12">
      <c r="A142" s="16"/>
      <c r="B142" s="17"/>
      <c r="C142" s="17"/>
      <c r="D142" s="16"/>
    </row>
    <row r="143" spans="1:4" ht="12">
      <c r="A143" s="16"/>
      <c r="B143" s="17"/>
      <c r="C143" s="17"/>
      <c r="D143" s="16"/>
    </row>
    <row r="144" spans="1:4" ht="12">
      <c r="A144" s="16"/>
      <c r="B144" s="17"/>
      <c r="C144" s="17"/>
      <c r="D144" s="16"/>
    </row>
    <row r="145" spans="1:4" ht="12">
      <c r="A145" s="16"/>
      <c r="B145" s="17"/>
      <c r="C145" s="17"/>
      <c r="D145" s="16"/>
    </row>
    <row r="146" spans="1:4" ht="12">
      <c r="A146" s="16"/>
      <c r="B146" s="17"/>
      <c r="C146" s="17"/>
      <c r="D146" s="16"/>
    </row>
    <row r="147" spans="1:4" ht="12">
      <c r="A147" s="16"/>
      <c r="B147" s="17"/>
      <c r="C147" s="17"/>
      <c r="D147" s="16"/>
    </row>
    <row r="148" spans="1:4" ht="12">
      <c r="A148" s="16"/>
      <c r="B148" s="17"/>
      <c r="C148" s="17"/>
      <c r="D148" s="16"/>
    </row>
    <row r="149" spans="1:4" ht="12">
      <c r="A149" s="16"/>
      <c r="B149" s="17"/>
      <c r="C149" s="17"/>
      <c r="D149" s="16"/>
    </row>
    <row r="150" spans="1:4" ht="12">
      <c r="A150" s="16"/>
      <c r="B150" s="17"/>
      <c r="C150" s="17"/>
      <c r="D150" s="16"/>
    </row>
    <row r="151" spans="1:4" ht="12">
      <c r="A151" s="16"/>
      <c r="B151" s="17"/>
      <c r="C151" s="17"/>
      <c r="D151" s="16"/>
    </row>
    <row r="152" spans="1:4" ht="12">
      <c r="A152" s="16"/>
      <c r="B152" s="17"/>
      <c r="C152" s="17"/>
      <c r="D152" s="16"/>
    </row>
    <row r="153" spans="1:4" ht="12">
      <c r="A153" s="16"/>
      <c r="B153" s="17"/>
      <c r="C153" s="17"/>
      <c r="D153" s="16"/>
    </row>
    <row r="154" spans="1:4" ht="12">
      <c r="A154" s="16"/>
      <c r="B154" s="17"/>
      <c r="C154" s="17"/>
      <c r="D154" s="16"/>
    </row>
    <row r="155" spans="1:4" ht="12">
      <c r="A155" s="16"/>
      <c r="B155" s="17"/>
      <c r="C155" s="17"/>
      <c r="D155" s="16"/>
    </row>
    <row r="156" spans="1:4" ht="12">
      <c r="A156" s="16"/>
      <c r="B156" s="17"/>
      <c r="C156" s="17"/>
      <c r="D156" s="16"/>
    </row>
    <row r="157" spans="1:4" ht="12">
      <c r="A157" s="16"/>
      <c r="B157" s="17"/>
      <c r="C157" s="17"/>
      <c r="D157" s="16"/>
    </row>
    <row r="158" spans="1:4" ht="12">
      <c r="A158" s="16"/>
      <c r="B158" s="17"/>
      <c r="C158" s="17"/>
      <c r="D158" s="16"/>
    </row>
    <row r="159" spans="1:4" ht="12">
      <c r="A159" s="16"/>
      <c r="B159" s="17"/>
      <c r="C159" s="17"/>
      <c r="D159" s="16"/>
    </row>
    <row r="160" spans="1:4" ht="12">
      <c r="A160" s="16"/>
      <c r="B160" s="17"/>
      <c r="C160" s="17"/>
      <c r="D160" s="16"/>
    </row>
    <row r="161" spans="1:4" ht="12">
      <c r="A161" s="16"/>
      <c r="B161" s="17"/>
      <c r="C161" s="17"/>
      <c r="D161" s="16"/>
    </row>
    <row r="162" spans="1:4" ht="12">
      <c r="A162" s="16"/>
      <c r="B162" s="17"/>
      <c r="C162" s="17"/>
      <c r="D162" s="16"/>
    </row>
    <row r="163" spans="1:4" ht="12">
      <c r="A163" s="16"/>
      <c r="B163" s="17"/>
      <c r="C163" s="17"/>
      <c r="D163" s="16"/>
    </row>
    <row r="164" spans="1:4" ht="12">
      <c r="A164" s="16"/>
      <c r="B164" s="17"/>
      <c r="C164" s="17"/>
      <c r="D164" s="16"/>
    </row>
    <row r="165" spans="1:4" ht="12">
      <c r="A165" s="16"/>
      <c r="B165" s="17"/>
      <c r="C165" s="17"/>
      <c r="D165" s="16"/>
    </row>
    <row r="166" spans="1:4" ht="12">
      <c r="A166" s="16"/>
      <c r="B166" s="17"/>
      <c r="C166" s="17"/>
      <c r="D166" s="16"/>
    </row>
    <row r="167" spans="1:4" ht="12">
      <c r="A167" s="16"/>
      <c r="B167" s="17"/>
      <c r="C167" s="17"/>
      <c r="D167" s="16"/>
    </row>
    <row r="168" spans="1:4" ht="12">
      <c r="A168" s="16"/>
      <c r="B168" s="17"/>
      <c r="C168" s="17"/>
      <c r="D168" s="16"/>
    </row>
    <row r="169" spans="1:4" ht="12">
      <c r="A169" s="16"/>
      <c r="B169" s="17"/>
      <c r="C169" s="17"/>
      <c r="D169" s="16"/>
    </row>
    <row r="170" spans="1:4" ht="12">
      <c r="A170" s="16"/>
      <c r="B170" s="17"/>
      <c r="C170" s="17"/>
      <c r="D170" s="16"/>
    </row>
    <row r="171" spans="1:4" ht="12">
      <c r="A171" s="16"/>
      <c r="B171" s="17"/>
      <c r="C171" s="17"/>
      <c r="D171" s="16"/>
    </row>
    <row r="172" spans="1:4" ht="12">
      <c r="A172" s="16"/>
      <c r="B172" s="17"/>
      <c r="C172" s="17"/>
      <c r="D172" s="16"/>
    </row>
    <row r="173" spans="1:4" ht="12">
      <c r="A173" s="16"/>
      <c r="B173" s="17"/>
      <c r="C173" s="17"/>
      <c r="D173" s="16"/>
    </row>
    <row r="174" spans="1:4" ht="12">
      <c r="A174" s="16"/>
      <c r="B174" s="17"/>
      <c r="C174" s="17"/>
      <c r="D174" s="16"/>
    </row>
    <row r="175" spans="1:4" ht="12">
      <c r="A175" s="16"/>
      <c r="B175" s="17"/>
      <c r="C175" s="17"/>
      <c r="D175" s="16"/>
    </row>
    <row r="176" spans="1:4" ht="12">
      <c r="A176" s="16"/>
      <c r="B176" s="17"/>
      <c r="C176" s="17"/>
      <c r="D176" s="16"/>
    </row>
    <row r="177" spans="1:4" ht="12">
      <c r="A177" s="16"/>
      <c r="B177" s="17"/>
      <c r="C177" s="17"/>
      <c r="D177" s="16"/>
    </row>
    <row r="178" spans="1:4" ht="12">
      <c r="A178" s="16"/>
      <c r="B178" s="17"/>
      <c r="C178" s="17"/>
      <c r="D178" s="16"/>
    </row>
    <row r="179" spans="1:4" ht="12">
      <c r="A179" s="16"/>
      <c r="B179" s="17"/>
      <c r="C179" s="17"/>
      <c r="D179" s="16"/>
    </row>
    <row r="180" spans="1:4" ht="12">
      <c r="A180" s="16"/>
      <c r="B180" s="17"/>
      <c r="C180" s="17"/>
      <c r="D180" s="16"/>
    </row>
    <row r="181" spans="1:4" ht="12">
      <c r="A181" s="16"/>
      <c r="B181" s="17"/>
      <c r="C181" s="17"/>
      <c r="D181" s="16"/>
    </row>
    <row r="182" spans="1:4" ht="12">
      <c r="A182" s="16"/>
      <c r="B182" s="17"/>
      <c r="C182" s="17"/>
      <c r="D182" s="16"/>
    </row>
    <row r="183" spans="1:4" ht="12">
      <c r="A183" s="16"/>
      <c r="B183" s="17"/>
      <c r="C183" s="17"/>
      <c r="D183" s="16"/>
    </row>
    <row r="184" spans="1:4" ht="12">
      <c r="A184" s="16"/>
      <c r="B184" s="17"/>
      <c r="C184" s="17"/>
      <c r="D184" s="16"/>
    </row>
    <row r="185" spans="1:4" ht="12">
      <c r="A185" s="16"/>
      <c r="B185" s="17"/>
      <c r="C185" s="17"/>
      <c r="D185" s="16"/>
    </row>
    <row r="186" spans="1:4" ht="12">
      <c r="A186" s="16"/>
      <c r="B186" s="17"/>
      <c r="C186" s="17"/>
      <c r="D186" s="16"/>
    </row>
    <row r="187" spans="1:4" ht="12">
      <c r="A187" s="16"/>
      <c r="B187" s="17"/>
      <c r="C187" s="17"/>
      <c r="D187" s="16"/>
    </row>
    <row r="188" spans="1:4" ht="12">
      <c r="A188" s="16"/>
      <c r="B188" s="17"/>
      <c r="C188" s="17"/>
      <c r="D188" s="16"/>
    </row>
    <row r="189" spans="1:4" ht="12">
      <c r="A189" s="16"/>
      <c r="B189" s="17"/>
      <c r="C189" s="17"/>
      <c r="D189" s="16"/>
    </row>
    <row r="190" spans="1:4" ht="12">
      <c r="A190" s="16"/>
      <c r="B190" s="17"/>
      <c r="C190" s="17"/>
      <c r="D190" s="16"/>
    </row>
    <row r="191" spans="1:4" ht="12">
      <c r="A191" s="16"/>
      <c r="B191" s="17"/>
      <c r="C191" s="17"/>
      <c r="D191" s="16"/>
    </row>
    <row r="192" spans="1:4" ht="12">
      <c r="A192" s="16"/>
      <c r="B192" s="17"/>
      <c r="C192" s="17"/>
      <c r="D192" s="16"/>
    </row>
    <row r="193" spans="1:4" ht="12">
      <c r="A193" s="16"/>
      <c r="B193" s="17"/>
      <c r="C193" s="17"/>
      <c r="D193" s="16"/>
    </row>
    <row r="194" spans="1:4" ht="12">
      <c r="A194" s="16"/>
      <c r="B194" s="17"/>
      <c r="C194" s="17"/>
      <c r="D194" s="16"/>
    </row>
    <row r="195" spans="1:4" ht="12">
      <c r="A195" s="16"/>
      <c r="B195" s="17"/>
      <c r="C195" s="17"/>
      <c r="D195" s="16"/>
    </row>
    <row r="196" spans="1:4" ht="12">
      <c r="A196" s="16"/>
      <c r="B196" s="17"/>
      <c r="C196" s="17"/>
      <c r="D196" s="16"/>
    </row>
    <row r="197" spans="1:4" ht="12">
      <c r="A197" s="16"/>
      <c r="B197" s="17"/>
      <c r="C197" s="17"/>
      <c r="D197" s="16"/>
    </row>
    <row r="198" spans="1:4" ht="12">
      <c r="A198" s="16"/>
      <c r="B198" s="17"/>
      <c r="C198" s="17"/>
      <c r="D198" s="16"/>
    </row>
    <row r="199" spans="1:4" ht="12">
      <c r="A199" s="16"/>
      <c r="B199" s="17"/>
      <c r="C199" s="17"/>
      <c r="D199" s="16"/>
    </row>
    <row r="200" spans="1:4" ht="12">
      <c r="A200" s="16"/>
      <c r="B200" s="17"/>
      <c r="C200" s="17"/>
      <c r="D200" s="16"/>
    </row>
    <row r="201" spans="1:4" ht="12">
      <c r="A201" s="16"/>
      <c r="B201" s="17"/>
      <c r="C201" s="17"/>
      <c r="D201" s="16"/>
    </row>
    <row r="202" spans="1:4" ht="12">
      <c r="A202" s="16"/>
      <c r="B202" s="17"/>
      <c r="C202" s="17"/>
      <c r="D202" s="16"/>
    </row>
    <row r="203" spans="1:4" ht="12">
      <c r="A203" s="16"/>
      <c r="B203" s="17"/>
      <c r="C203" s="17"/>
      <c r="D203" s="16"/>
    </row>
    <row r="204" spans="1:4" ht="12">
      <c r="A204" s="16"/>
      <c r="B204" s="17"/>
      <c r="C204" s="17"/>
      <c r="D204" s="16"/>
    </row>
    <row r="205" spans="1:4" ht="12">
      <c r="A205" s="16"/>
      <c r="B205" s="17"/>
      <c r="C205" s="17"/>
      <c r="D205" s="16"/>
    </row>
    <row r="206" spans="1:4" ht="12">
      <c r="A206" s="16"/>
      <c r="B206" s="17"/>
      <c r="C206" s="17"/>
      <c r="D206" s="16"/>
    </row>
    <row r="207" spans="1:4" ht="12">
      <c r="A207" s="16"/>
      <c r="B207" s="17"/>
      <c r="C207" s="17"/>
      <c r="D207" s="16"/>
    </row>
    <row r="208" spans="1:4" ht="12">
      <c r="A208" s="16"/>
      <c r="B208" s="17"/>
      <c r="C208" s="17"/>
      <c r="D208" s="16"/>
    </row>
    <row r="209" spans="1:4" ht="12">
      <c r="A209" s="16"/>
      <c r="B209" s="17"/>
      <c r="C209" s="17"/>
      <c r="D209" s="16"/>
    </row>
    <row r="210" spans="1:4" ht="12">
      <c r="A210" s="16"/>
      <c r="B210" s="17"/>
      <c r="C210" s="17"/>
      <c r="D210" s="16"/>
    </row>
    <row r="211" spans="1:4" ht="12">
      <c r="A211" s="16"/>
      <c r="B211" s="17"/>
      <c r="C211" s="17"/>
      <c r="D211" s="16"/>
    </row>
    <row r="212" spans="1:4" ht="12">
      <c r="A212" s="16"/>
      <c r="B212" s="17"/>
      <c r="C212" s="17"/>
      <c r="D212" s="16"/>
    </row>
    <row r="213" spans="1:4" ht="12">
      <c r="A213" s="16"/>
      <c r="B213" s="17"/>
      <c r="C213" s="17"/>
      <c r="D213" s="16"/>
    </row>
    <row r="214" spans="1:4" ht="12">
      <c r="A214" s="16"/>
      <c r="B214" s="17"/>
      <c r="C214" s="17"/>
      <c r="D214" s="16"/>
    </row>
    <row r="215" spans="1:4" ht="12">
      <c r="A215" s="16"/>
      <c r="B215" s="17"/>
      <c r="C215" s="17"/>
      <c r="D215" s="16"/>
    </row>
    <row r="216" spans="1:4" ht="12">
      <c r="A216" s="16"/>
      <c r="B216" s="17"/>
      <c r="C216" s="17"/>
      <c r="D216" s="16"/>
    </row>
    <row r="217" spans="1:4" ht="12">
      <c r="A217" s="16"/>
      <c r="B217" s="17"/>
      <c r="C217" s="17"/>
      <c r="D217" s="16"/>
    </row>
    <row r="218" spans="1:4" ht="12">
      <c r="A218" s="16"/>
      <c r="B218" s="17"/>
      <c r="C218" s="17"/>
      <c r="D218" s="16"/>
    </row>
    <row r="219" spans="1:4" ht="12">
      <c r="A219" s="16"/>
      <c r="B219" s="17"/>
      <c r="C219" s="17"/>
      <c r="D219" s="16"/>
    </row>
    <row r="220" spans="1:4" ht="12">
      <c r="A220" s="16"/>
      <c r="B220" s="17"/>
      <c r="C220" s="17"/>
      <c r="D220" s="16"/>
    </row>
    <row r="221" spans="1:4" ht="12">
      <c r="A221" s="16"/>
      <c r="B221" s="17"/>
      <c r="C221" s="17"/>
      <c r="D221" s="16"/>
    </row>
    <row r="222" spans="1:4" ht="12">
      <c r="A222" s="16"/>
      <c r="B222" s="17"/>
      <c r="C222" s="17"/>
      <c r="D222" s="16"/>
    </row>
    <row r="223" spans="1:4" ht="12">
      <c r="A223" s="16"/>
      <c r="B223" s="17"/>
      <c r="C223" s="17"/>
      <c r="D223" s="16"/>
    </row>
    <row r="224" spans="1:4" ht="12">
      <c r="A224" s="16"/>
      <c r="B224" s="17"/>
      <c r="C224" s="17"/>
      <c r="D224" s="16"/>
    </row>
    <row r="225" spans="1:4" ht="12">
      <c r="A225" s="16"/>
      <c r="B225" s="17"/>
      <c r="C225" s="17"/>
      <c r="D225" s="16"/>
    </row>
    <row r="226" spans="1:4" ht="12">
      <c r="A226" s="16"/>
      <c r="B226" s="17"/>
      <c r="C226" s="17"/>
      <c r="D226" s="16"/>
    </row>
    <row r="227" spans="1:4" ht="12">
      <c r="A227" s="16"/>
      <c r="B227" s="17"/>
      <c r="C227" s="17"/>
      <c r="D227" s="16"/>
    </row>
    <row r="228" spans="1:4" ht="12">
      <c r="A228" s="16"/>
      <c r="B228" s="17"/>
      <c r="C228" s="17"/>
      <c r="D228" s="16"/>
    </row>
    <row r="229" spans="1:4" ht="12">
      <c r="A229" s="16"/>
      <c r="B229" s="17"/>
      <c r="C229" s="17"/>
      <c r="D229" s="16"/>
    </row>
    <row r="230" spans="1:4" ht="12">
      <c r="A230" s="16"/>
      <c r="B230" s="17"/>
      <c r="C230" s="17"/>
      <c r="D230" s="16"/>
    </row>
    <row r="231" spans="1:4" ht="12">
      <c r="A231" s="16"/>
      <c r="B231" s="17"/>
      <c r="C231" s="17"/>
      <c r="D231" s="16"/>
    </row>
    <row r="232" spans="1:4" ht="12">
      <c r="A232" s="16"/>
      <c r="B232" s="17"/>
      <c r="C232" s="17"/>
      <c r="D232" s="16"/>
    </row>
    <row r="233" spans="1:4" ht="12">
      <c r="A233" s="16"/>
      <c r="B233" s="17"/>
      <c r="C233" s="17"/>
      <c r="D233" s="16"/>
    </row>
    <row r="234" spans="1:4" ht="12">
      <c r="A234" s="16"/>
      <c r="B234" s="17"/>
      <c r="C234" s="17"/>
      <c r="D234" s="16"/>
    </row>
    <row r="235" spans="1:4" ht="12">
      <c r="A235" s="16"/>
      <c r="B235" s="17"/>
      <c r="C235" s="17"/>
      <c r="D235" s="16"/>
    </row>
    <row r="236" spans="1:4" ht="12">
      <c r="A236" s="16"/>
      <c r="B236" s="17"/>
      <c r="C236" s="17"/>
      <c r="D236" s="16"/>
    </row>
    <row r="237" spans="1:4" ht="12">
      <c r="A237" s="16"/>
      <c r="B237" s="17"/>
      <c r="C237" s="17"/>
      <c r="D237" s="16"/>
    </row>
    <row r="238" spans="1:4" ht="12">
      <c r="A238" s="16"/>
      <c r="B238" s="17"/>
      <c r="C238" s="17"/>
      <c r="D238" s="16"/>
    </row>
    <row r="239" spans="1:4" ht="12">
      <c r="A239" s="16"/>
      <c r="B239" s="17"/>
      <c r="C239" s="17"/>
      <c r="D239" s="16"/>
    </row>
    <row r="240" spans="1:4" ht="12">
      <c r="A240" s="16"/>
      <c r="B240" s="17"/>
      <c r="C240" s="17"/>
      <c r="D240" s="16"/>
    </row>
    <row r="241" spans="1:4" ht="12">
      <c r="A241" s="16"/>
      <c r="B241" s="17"/>
      <c r="C241" s="17"/>
      <c r="D241" s="16"/>
    </row>
    <row r="242" spans="1:4" ht="12">
      <c r="A242" s="16"/>
      <c r="B242" s="17"/>
      <c r="C242" s="17"/>
      <c r="D242" s="16"/>
    </row>
    <row r="243" spans="1:4" ht="12">
      <c r="A243" s="16"/>
      <c r="B243" s="17"/>
      <c r="C243" s="17"/>
      <c r="D243" s="16"/>
    </row>
    <row r="244" spans="1:4" ht="12">
      <c r="A244" s="16"/>
      <c r="B244" s="17"/>
      <c r="C244" s="17"/>
      <c r="D244" s="16"/>
    </row>
    <row r="245" spans="1:4" ht="12">
      <c r="A245" s="16"/>
      <c r="B245" s="17"/>
      <c r="C245" s="17"/>
      <c r="D245" s="16"/>
    </row>
    <row r="246" spans="1:4" ht="12">
      <c r="A246" s="16"/>
      <c r="B246" s="17"/>
      <c r="C246" s="17"/>
      <c r="D246" s="16"/>
    </row>
    <row r="247" spans="1:4" ht="12">
      <c r="A247" s="16"/>
      <c r="B247" s="17"/>
      <c r="C247" s="17"/>
      <c r="D247" s="16"/>
    </row>
    <row r="248" spans="1:4" ht="12">
      <c r="A248" s="16"/>
      <c r="B248" s="17"/>
      <c r="C248" s="17"/>
      <c r="D248" s="16"/>
    </row>
    <row r="249" spans="1:4" ht="12">
      <c r="A249" s="16"/>
      <c r="B249" s="17"/>
      <c r="C249" s="17"/>
      <c r="D249" s="16"/>
    </row>
    <row r="250" spans="1:4" ht="12">
      <c r="A250" s="16"/>
      <c r="B250" s="17"/>
      <c r="C250" s="17"/>
      <c r="D250" s="16"/>
    </row>
    <row r="251" spans="1:4" ht="12">
      <c r="A251" s="16"/>
      <c r="B251" s="17"/>
      <c r="C251" s="17"/>
      <c r="D251" s="16"/>
    </row>
    <row r="252" spans="1:4" ht="12">
      <c r="A252" s="16"/>
      <c r="B252" s="17"/>
      <c r="C252" s="17"/>
      <c r="D252" s="16"/>
    </row>
    <row r="253" spans="1:4" ht="12">
      <c r="A253" s="16"/>
      <c r="B253" s="17"/>
      <c r="C253" s="17"/>
      <c r="D253" s="16"/>
    </row>
    <row r="254" spans="1:4" ht="12">
      <c r="A254" s="16"/>
      <c r="B254" s="17"/>
      <c r="C254" s="17"/>
      <c r="D254" s="16"/>
    </row>
    <row r="255" spans="1:4" ht="12">
      <c r="A255" s="16"/>
      <c r="B255" s="17"/>
      <c r="C255" s="17"/>
      <c r="D255" s="16"/>
    </row>
    <row r="256" spans="1:4" ht="12">
      <c r="A256" s="16"/>
      <c r="B256" s="17"/>
      <c r="C256" s="17"/>
      <c r="D256" s="16"/>
    </row>
    <row r="257" spans="1:4" ht="12">
      <c r="A257" s="16"/>
      <c r="B257" s="17"/>
      <c r="C257" s="17"/>
      <c r="D257" s="16"/>
    </row>
    <row r="258" spans="1:4" ht="12">
      <c r="A258" s="16"/>
      <c r="B258" s="17"/>
      <c r="C258" s="17"/>
      <c r="D258" s="16"/>
    </row>
    <row r="259" spans="1:4" ht="12">
      <c r="A259" s="16"/>
      <c r="B259" s="17"/>
      <c r="C259" s="17"/>
      <c r="D259" s="16"/>
    </row>
    <row r="260" spans="1:4" ht="12">
      <c r="A260" s="16"/>
      <c r="B260" s="17"/>
      <c r="C260" s="17"/>
      <c r="D260" s="16"/>
    </row>
    <row r="261" spans="1:4" ht="12">
      <c r="A261" s="16"/>
      <c r="B261" s="17"/>
      <c r="C261" s="17"/>
      <c r="D261" s="16"/>
    </row>
    <row r="262" spans="1:4" ht="12">
      <c r="A262" s="16"/>
      <c r="B262" s="17"/>
      <c r="C262" s="17"/>
      <c r="D262" s="16"/>
    </row>
    <row r="263" spans="1:4" ht="12">
      <c r="A263" s="16"/>
      <c r="B263" s="17"/>
      <c r="C263" s="17"/>
      <c r="D263" s="16"/>
    </row>
    <row r="264" spans="1:4" ht="12">
      <c r="A264" s="16"/>
      <c r="B264" s="17"/>
      <c r="C264" s="17"/>
      <c r="D264" s="16"/>
    </row>
    <row r="265" spans="1:4" ht="12">
      <c r="A265" s="16"/>
      <c r="B265" s="17"/>
      <c r="C265" s="17"/>
      <c r="D265" s="16"/>
    </row>
    <row r="266" spans="1:4" ht="12">
      <c r="A266" s="16"/>
      <c r="B266" s="17"/>
      <c r="C266" s="17"/>
      <c r="D266" s="16"/>
    </row>
    <row r="267" spans="1:4" ht="12">
      <c r="A267" s="16"/>
      <c r="B267" s="17"/>
      <c r="C267" s="17"/>
      <c r="D267" s="16"/>
    </row>
    <row r="268" spans="1:4" ht="12">
      <c r="A268" s="16"/>
      <c r="B268" s="17"/>
      <c r="C268" s="17"/>
      <c r="D268" s="16"/>
    </row>
    <row r="269" spans="1:4" ht="12">
      <c r="A269" s="16"/>
      <c r="B269" s="17"/>
      <c r="C269" s="17"/>
      <c r="D269" s="16"/>
    </row>
    <row r="270" spans="1:4" ht="12">
      <c r="A270" s="16"/>
      <c r="B270" s="17"/>
      <c r="C270" s="17"/>
      <c r="D270" s="16"/>
    </row>
    <row r="271" spans="1:4" ht="12">
      <c r="A271" s="16"/>
      <c r="B271" s="17"/>
      <c r="C271" s="17"/>
      <c r="D271" s="16"/>
    </row>
    <row r="272" spans="1:4" ht="12">
      <c r="A272" s="16"/>
      <c r="B272" s="17"/>
      <c r="C272" s="17"/>
      <c r="D272" s="16"/>
    </row>
    <row r="273" spans="1:4" ht="12">
      <c r="A273" s="16"/>
      <c r="B273" s="17"/>
      <c r="C273" s="17"/>
      <c r="D273" s="16"/>
    </row>
    <row r="274" spans="1:4" ht="12">
      <c r="A274" s="16"/>
      <c r="B274" s="17"/>
      <c r="C274" s="17"/>
      <c r="D274" s="16"/>
    </row>
    <row r="275" spans="1:4" ht="12">
      <c r="A275" s="16"/>
      <c r="B275" s="17"/>
      <c r="C275" s="17"/>
      <c r="D275" s="16"/>
    </row>
    <row r="276" spans="1:4" ht="12">
      <c r="A276" s="16"/>
      <c r="B276" s="17"/>
      <c r="C276" s="17"/>
      <c r="D276" s="16"/>
    </row>
    <row r="277" spans="1:4" ht="12">
      <c r="A277" s="16"/>
      <c r="B277" s="17"/>
      <c r="C277" s="17"/>
      <c r="D277" s="16"/>
    </row>
    <row r="278" spans="1:4" ht="12">
      <c r="A278" s="16"/>
      <c r="B278" s="17"/>
      <c r="C278" s="17"/>
      <c r="D278" s="16"/>
    </row>
    <row r="279" spans="1:4" ht="12">
      <c r="A279" s="16"/>
      <c r="B279" s="17"/>
      <c r="C279" s="17"/>
      <c r="D279" s="16"/>
    </row>
    <row r="280" spans="1:4" ht="12">
      <c r="A280" s="16"/>
      <c r="B280" s="17"/>
      <c r="C280" s="17"/>
      <c r="D280" s="16"/>
    </row>
    <row r="281" spans="1:4" ht="12">
      <c r="A281" s="16"/>
      <c r="B281" s="17"/>
      <c r="C281" s="17"/>
      <c r="D281" s="16"/>
    </row>
    <row r="282" spans="1:4" ht="12">
      <c r="A282" s="16"/>
      <c r="B282" s="17"/>
      <c r="C282" s="17"/>
      <c r="D282" s="16"/>
    </row>
    <row r="283" spans="1:4" ht="12">
      <c r="A283" s="16"/>
      <c r="B283" s="17"/>
      <c r="C283" s="17"/>
      <c r="D283" s="16"/>
    </row>
    <row r="284" spans="1:4" ht="12">
      <c r="A284" s="16"/>
      <c r="B284" s="17"/>
      <c r="C284" s="17"/>
      <c r="D284" s="16"/>
    </row>
    <row r="285" spans="1:4" ht="12">
      <c r="A285" s="16"/>
      <c r="B285" s="17"/>
      <c r="C285" s="17"/>
      <c r="D285" s="16"/>
    </row>
    <row r="286" spans="1:4" ht="12">
      <c r="A286" s="16"/>
      <c r="B286" s="17"/>
      <c r="C286" s="17"/>
      <c r="D286" s="16"/>
    </row>
    <row r="287" spans="1:4" ht="12">
      <c r="A287" s="16"/>
      <c r="B287" s="17"/>
      <c r="C287" s="17"/>
      <c r="D287" s="16"/>
    </row>
    <row r="288" spans="1:4" ht="12">
      <c r="A288" s="16"/>
      <c r="B288" s="17"/>
      <c r="C288" s="17"/>
      <c r="D288" s="16"/>
    </row>
    <row r="289" spans="1:4" ht="12">
      <c r="A289" s="16"/>
      <c r="B289" s="17"/>
      <c r="C289" s="17"/>
      <c r="D289" s="16"/>
    </row>
    <row r="290" spans="1:4" ht="12">
      <c r="A290" s="16"/>
      <c r="B290" s="17"/>
      <c r="C290" s="17"/>
      <c r="D290" s="16"/>
    </row>
    <row r="291" spans="1:4" ht="12">
      <c r="A291" s="16"/>
      <c r="B291" s="17"/>
      <c r="C291" s="17"/>
      <c r="D291" s="16"/>
    </row>
    <row r="292" spans="1:4" ht="12">
      <c r="A292" s="16"/>
      <c r="B292" s="17"/>
      <c r="C292" s="17"/>
      <c r="D292" s="16"/>
    </row>
    <row r="293" spans="1:4" ht="12">
      <c r="A293" s="16"/>
      <c r="B293" s="17"/>
      <c r="C293" s="17"/>
      <c r="D293" s="16"/>
    </row>
    <row r="294" spans="1:4" ht="12">
      <c r="A294" s="16"/>
      <c r="B294" s="17"/>
      <c r="C294" s="17"/>
      <c r="D294" s="16"/>
    </row>
    <row r="295" spans="1:4" ht="12">
      <c r="A295" s="16"/>
      <c r="B295" s="17"/>
      <c r="C295" s="17"/>
      <c r="D295" s="16"/>
    </row>
    <row r="296" spans="1:4" ht="12">
      <c r="A296" s="16"/>
      <c r="B296" s="17"/>
      <c r="C296" s="17"/>
      <c r="D296" s="16"/>
    </row>
    <row r="297" spans="1:4" ht="12">
      <c r="A297" s="16"/>
      <c r="B297" s="17"/>
      <c r="C297" s="17"/>
      <c r="D297" s="16"/>
    </row>
    <row r="298" spans="1:4" ht="12">
      <c r="A298" s="16"/>
      <c r="B298" s="17"/>
      <c r="C298" s="17"/>
      <c r="D298" s="16"/>
    </row>
    <row r="299" spans="1:4" ht="12">
      <c r="A299" s="16"/>
      <c r="B299" s="17"/>
      <c r="C299" s="17"/>
      <c r="D299" s="16"/>
    </row>
    <row r="300" spans="1:4" ht="12">
      <c r="A300" s="16"/>
      <c r="B300" s="17"/>
      <c r="C300" s="17"/>
      <c r="D300" s="16"/>
    </row>
    <row r="301" spans="1:4" ht="12">
      <c r="A301" s="16"/>
      <c r="B301" s="17"/>
      <c r="C301" s="17"/>
      <c r="D301" s="16"/>
    </row>
    <row r="302" spans="1:4" ht="12">
      <c r="A302" s="16"/>
      <c r="B302" s="17"/>
      <c r="C302" s="17"/>
      <c r="D302" s="16"/>
    </row>
    <row r="303" spans="1:4" ht="12">
      <c r="A303" s="16"/>
      <c r="B303" s="17"/>
      <c r="C303" s="17"/>
      <c r="D303" s="16"/>
    </row>
    <row r="304" spans="1:4" ht="12">
      <c r="A304" s="16"/>
      <c r="B304" s="17"/>
      <c r="C304" s="17"/>
      <c r="D304" s="16"/>
    </row>
    <row r="305" spans="1:4" ht="12">
      <c r="A305" s="16"/>
      <c r="B305" s="17"/>
      <c r="C305" s="17"/>
      <c r="D305" s="16"/>
    </row>
    <row r="306" spans="1:4" ht="12">
      <c r="A306" s="16"/>
      <c r="B306" s="17"/>
      <c r="C306" s="17"/>
      <c r="D306" s="16"/>
    </row>
    <row r="307" spans="1:4" ht="12">
      <c r="A307" s="16"/>
      <c r="B307" s="17"/>
      <c r="C307" s="17"/>
      <c r="D307" s="16"/>
    </row>
    <row r="308" spans="1:4" ht="12">
      <c r="A308" s="16"/>
      <c r="B308" s="17"/>
      <c r="C308" s="17"/>
      <c r="D308" s="16"/>
    </row>
    <row r="309" spans="1:4" ht="12">
      <c r="A309" s="16"/>
      <c r="B309" s="17"/>
      <c r="C309" s="17"/>
      <c r="D309" s="16"/>
    </row>
    <row r="310" spans="1:4" ht="12">
      <c r="A310" s="16"/>
      <c r="B310" s="17"/>
      <c r="C310" s="17"/>
      <c r="D310" s="16"/>
    </row>
    <row r="311" spans="1:4" ht="12">
      <c r="A311" s="16"/>
      <c r="B311" s="17"/>
      <c r="C311" s="17"/>
      <c r="D311" s="16"/>
    </row>
    <row r="312" spans="1:4" ht="12">
      <c r="A312" s="16"/>
      <c r="B312" s="17"/>
      <c r="C312" s="17"/>
      <c r="D312" s="16"/>
    </row>
    <row r="313" spans="1:4" ht="12">
      <c r="A313" s="16"/>
      <c r="B313" s="17"/>
      <c r="C313" s="17"/>
      <c r="D313" s="16"/>
    </row>
    <row r="314" spans="1:4" ht="12">
      <c r="A314" s="16"/>
      <c r="B314" s="17"/>
      <c r="C314" s="17"/>
      <c r="D314" s="16"/>
    </row>
    <row r="315" spans="1:4" ht="12">
      <c r="A315" s="16"/>
      <c r="B315" s="17"/>
      <c r="C315" s="17"/>
      <c r="D315" s="16"/>
    </row>
    <row r="316" spans="1:4" ht="12">
      <c r="A316" s="16"/>
      <c r="B316" s="17"/>
      <c r="C316" s="17"/>
      <c r="D316" s="16"/>
    </row>
    <row r="317" spans="1:4" ht="12">
      <c r="A317" s="16"/>
      <c r="B317" s="17"/>
      <c r="C317" s="17"/>
      <c r="D317" s="16"/>
    </row>
    <row r="318" spans="1:4" ht="12">
      <c r="A318" s="16"/>
      <c r="B318" s="17"/>
      <c r="C318" s="17"/>
      <c r="D318" s="16"/>
    </row>
    <row r="319" spans="1:4" ht="12">
      <c r="A319" s="16"/>
      <c r="B319" s="17"/>
      <c r="C319" s="17"/>
      <c r="D319" s="16"/>
    </row>
    <row r="320" spans="1:4" ht="12">
      <c r="A320" s="16"/>
      <c r="B320" s="17"/>
      <c r="C320" s="17"/>
      <c r="D320" s="16"/>
    </row>
    <row r="321" spans="1:4" ht="12">
      <c r="A321" s="16"/>
      <c r="B321" s="17"/>
      <c r="C321" s="17"/>
      <c r="D321" s="16"/>
    </row>
    <row r="322" spans="1:4" ht="12">
      <c r="A322" s="16"/>
      <c r="B322" s="17"/>
      <c r="C322" s="17"/>
      <c r="D322" s="16"/>
    </row>
    <row r="323" spans="1:4" ht="12">
      <c r="A323" s="16"/>
      <c r="B323" s="17"/>
      <c r="C323" s="17"/>
      <c r="D323" s="16"/>
    </row>
    <row r="324" spans="1:4" ht="12">
      <c r="A324" s="16"/>
      <c r="B324" s="17"/>
      <c r="C324" s="17"/>
      <c r="D324" s="16"/>
    </row>
    <row r="325" spans="1:4" ht="12">
      <c r="A325" s="16"/>
      <c r="B325" s="17"/>
      <c r="C325" s="17"/>
      <c r="D325" s="16"/>
    </row>
    <row r="326" spans="1:4" ht="12">
      <c r="A326" s="16"/>
      <c r="B326" s="17"/>
      <c r="C326" s="17"/>
      <c r="D326" s="16"/>
    </row>
    <row r="327" spans="1:4" ht="12">
      <c r="A327" s="16"/>
      <c r="B327" s="17"/>
      <c r="C327" s="17"/>
      <c r="D327" s="16"/>
    </row>
    <row r="328" spans="1:4" ht="12">
      <c r="A328" s="16"/>
      <c r="B328" s="17"/>
      <c r="C328" s="17"/>
      <c r="D328" s="16"/>
    </row>
    <row r="329" spans="1:4" ht="12">
      <c r="A329" s="16"/>
      <c r="B329" s="17"/>
      <c r="C329" s="17"/>
      <c r="D329" s="16"/>
    </row>
    <row r="330" spans="1:4" ht="12">
      <c r="A330" s="16"/>
      <c r="B330" s="17"/>
      <c r="C330" s="17"/>
      <c r="D330" s="16"/>
    </row>
    <row r="331" spans="1:4" ht="12">
      <c r="A331" s="16"/>
      <c r="B331" s="17"/>
      <c r="C331" s="17"/>
      <c r="D331" s="16"/>
    </row>
    <row r="332" spans="1:4" ht="12">
      <c r="A332" s="16"/>
      <c r="B332" s="17"/>
      <c r="C332" s="17"/>
      <c r="D332" s="16"/>
    </row>
    <row r="333" spans="1:4" ht="12">
      <c r="A333" s="16"/>
      <c r="B333" s="17"/>
      <c r="C333" s="17"/>
      <c r="D333" s="16"/>
    </row>
    <row r="334" spans="1:4" ht="12">
      <c r="A334" s="16"/>
      <c r="B334" s="17"/>
      <c r="C334" s="17"/>
      <c r="D334" s="16"/>
    </row>
    <row r="335" spans="1:4" ht="12">
      <c r="A335" s="16"/>
      <c r="B335" s="17"/>
      <c r="C335" s="17"/>
      <c r="D335" s="16"/>
    </row>
    <row r="336" spans="1:4" ht="12">
      <c r="A336" s="16"/>
      <c r="B336" s="17"/>
      <c r="C336" s="17"/>
      <c r="D336" s="16"/>
    </row>
    <row r="337" spans="1:4" ht="12">
      <c r="A337" s="16"/>
      <c r="B337" s="17"/>
      <c r="C337" s="17"/>
      <c r="D337" s="16"/>
    </row>
    <row r="338" spans="1:4" ht="12">
      <c r="A338" s="16"/>
      <c r="B338" s="17"/>
      <c r="C338" s="17"/>
      <c r="D338" s="16"/>
    </row>
    <row r="339" spans="1:4" ht="12">
      <c r="A339" s="16"/>
      <c r="B339" s="17"/>
      <c r="C339" s="17"/>
      <c r="D339" s="16"/>
    </row>
    <row r="340" spans="1:4" ht="12">
      <c r="A340" s="16"/>
      <c r="B340" s="17"/>
      <c r="C340" s="17"/>
      <c r="D340" s="16"/>
    </row>
    <row r="341" spans="1:4" ht="12">
      <c r="A341" s="16"/>
      <c r="B341" s="17"/>
      <c r="C341" s="17"/>
      <c r="D341" s="16"/>
    </row>
    <row r="342" spans="1:4" ht="12">
      <c r="A342" s="16"/>
      <c r="B342" s="17"/>
      <c r="C342" s="17"/>
      <c r="D342" s="16"/>
    </row>
    <row r="343" spans="1:4" ht="12">
      <c r="A343" s="16"/>
      <c r="B343" s="17"/>
      <c r="C343" s="17"/>
      <c r="D343" s="16"/>
    </row>
    <row r="344" spans="1:4" ht="12">
      <c r="A344" s="16"/>
      <c r="B344" s="17"/>
      <c r="C344" s="17"/>
      <c r="D344" s="16"/>
    </row>
    <row r="345" spans="1:4" ht="12">
      <c r="A345" s="16"/>
      <c r="B345" s="17"/>
      <c r="C345" s="17"/>
      <c r="D345" s="16"/>
    </row>
    <row r="346" spans="1:4" ht="12">
      <c r="A346" s="16"/>
      <c r="B346" s="17"/>
      <c r="C346" s="17"/>
      <c r="D346" s="16"/>
    </row>
    <row r="347" spans="1:4" ht="12">
      <c r="A347" s="16"/>
      <c r="B347" s="17"/>
      <c r="C347" s="17"/>
      <c r="D347" s="16"/>
    </row>
    <row r="348" spans="1:4" ht="12">
      <c r="A348" s="16"/>
      <c r="B348" s="17"/>
      <c r="C348" s="17"/>
      <c r="D348" s="16"/>
    </row>
    <row r="349" spans="1:4" ht="12">
      <c r="A349" s="16"/>
      <c r="B349" s="17"/>
      <c r="C349" s="17"/>
      <c r="D349" s="16"/>
    </row>
    <row r="350" spans="1:4" ht="12">
      <c r="A350" s="16"/>
      <c r="B350" s="17"/>
      <c r="C350" s="17"/>
      <c r="D350" s="16"/>
    </row>
    <row r="351" spans="1:4" ht="12">
      <c r="A351" s="16"/>
      <c r="B351" s="17"/>
      <c r="C351" s="17"/>
      <c r="D351" s="16"/>
    </row>
    <row r="352" spans="1:4" ht="12">
      <c r="A352" s="16"/>
      <c r="B352" s="17"/>
      <c r="C352" s="17"/>
      <c r="D352" s="16"/>
    </row>
    <row r="353" spans="1:4" ht="12">
      <c r="A353" s="16"/>
      <c r="B353" s="17"/>
      <c r="C353" s="17"/>
      <c r="D353" s="16"/>
    </row>
    <row r="354" spans="1:4" ht="12">
      <c r="A354" s="16"/>
      <c r="B354" s="17"/>
      <c r="C354" s="17"/>
      <c r="D354" s="16"/>
    </row>
    <row r="355" spans="1:4" ht="12">
      <c r="A355" s="16"/>
      <c r="B355" s="17"/>
      <c r="C355" s="17"/>
      <c r="D355" s="16"/>
    </row>
    <row r="356" spans="1:4" ht="12">
      <c r="A356" s="16"/>
      <c r="B356" s="17"/>
      <c r="C356" s="17"/>
      <c r="D356" s="16"/>
    </row>
    <row r="357" spans="1:4" ht="12">
      <c r="A357" s="16"/>
      <c r="B357" s="17"/>
      <c r="C357" s="17"/>
      <c r="D357" s="16"/>
    </row>
    <row r="358" spans="1:4" ht="12">
      <c r="A358" s="16"/>
      <c r="B358" s="17"/>
      <c r="C358" s="17"/>
      <c r="D358" s="16"/>
    </row>
    <row r="359" spans="1:4" ht="12">
      <c r="A359" s="16"/>
      <c r="B359" s="17"/>
      <c r="C359" s="17"/>
      <c r="D359" s="16"/>
    </row>
    <row r="360" spans="1:4" ht="12">
      <c r="A360" s="16"/>
      <c r="B360" s="17"/>
      <c r="C360" s="17"/>
      <c r="D360" s="16"/>
    </row>
  </sheetData>
  <sheetProtection/>
  <mergeCells count="2">
    <mergeCell ref="C42:F42"/>
    <mergeCell ref="C44:F4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8:F38 B38:C38 B8:C13 B16:C17 B21:C24 B30:C31 B35:C35 E30:F31 E18:F22 E14:F15 E8:F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C36 C14:C15 B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14">
      <formula1>-99999999999</formula1>
      <formula2>0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M101"/>
  <sheetViews>
    <sheetView workbookViewId="0" topLeftCell="A4">
      <selection activeCell="C27" sqref="C27"/>
    </sheetView>
  </sheetViews>
  <sheetFormatPr defaultColWidth="9.00390625" defaultRowHeight="12.75"/>
  <cols>
    <col min="1" max="1" width="9.125" style="27" customWidth="1"/>
    <col min="2" max="2" width="67.875" style="27" customWidth="1"/>
    <col min="3" max="3" width="17.625" style="27" customWidth="1"/>
    <col min="4" max="4" width="19.75390625" style="91" customWidth="1"/>
    <col min="5" max="5" width="10.125" style="27" customWidth="1"/>
    <col min="6" max="6" width="12.00390625" style="27" customWidth="1"/>
    <col min="7" max="16384" width="9.25390625" style="27" customWidth="1"/>
  </cols>
  <sheetData>
    <row r="1" spans="2:10" ht="12">
      <c r="B1" s="80"/>
      <c r="C1" s="80"/>
      <c r="D1" s="81"/>
      <c r="E1" s="26"/>
      <c r="F1" s="26"/>
      <c r="G1" s="26"/>
      <c r="H1" s="26"/>
      <c r="I1" s="26"/>
      <c r="J1" s="26"/>
    </row>
    <row r="2" spans="2:10" ht="14.25">
      <c r="B2" s="200" t="s">
        <v>274</v>
      </c>
      <c r="C2" s="82"/>
      <c r="D2" s="83"/>
      <c r="E2" s="87"/>
      <c r="F2" s="87"/>
      <c r="G2" s="26"/>
      <c r="H2" s="26"/>
      <c r="I2" s="26"/>
      <c r="J2" s="26"/>
    </row>
    <row r="3" spans="2:10" ht="12">
      <c r="B3" s="82"/>
      <c r="C3" s="82"/>
      <c r="D3" s="83"/>
      <c r="E3" s="88"/>
      <c r="F3" s="88"/>
      <c r="G3" s="26"/>
      <c r="H3" s="26"/>
      <c r="I3" s="26"/>
      <c r="J3" s="26"/>
    </row>
    <row r="4" spans="2:10" ht="31.5" customHeight="1">
      <c r="B4" s="227" t="s">
        <v>276</v>
      </c>
      <c r="C4" s="99"/>
      <c r="D4" s="84"/>
      <c r="E4" s="87"/>
      <c r="F4" s="87"/>
      <c r="G4" s="26"/>
      <c r="H4" s="26"/>
      <c r="I4" s="26"/>
      <c r="J4" s="26"/>
    </row>
    <row r="5" spans="2:10" ht="20.25" customHeight="1">
      <c r="B5" s="226" t="s">
        <v>277</v>
      </c>
      <c r="C5" s="99"/>
      <c r="D5" s="85" t="s">
        <v>130</v>
      </c>
      <c r="E5" s="26"/>
      <c r="F5" s="89"/>
      <c r="G5" s="26"/>
      <c r="H5" s="26"/>
      <c r="I5" s="26"/>
      <c r="J5" s="26"/>
    </row>
    <row r="6" spans="2:7" ht="33.75" customHeight="1">
      <c r="B6" s="201" t="s">
        <v>183</v>
      </c>
      <c r="C6" s="202" t="s">
        <v>5</v>
      </c>
      <c r="D6" s="202" t="s">
        <v>9</v>
      </c>
      <c r="E6" s="90"/>
      <c r="F6" s="90"/>
      <c r="G6" s="26"/>
    </row>
    <row r="7" spans="2:7" ht="14.25">
      <c r="B7" s="201" t="s">
        <v>10</v>
      </c>
      <c r="C7" s="203">
        <v>1</v>
      </c>
      <c r="D7" s="203">
        <v>2</v>
      </c>
      <c r="E7" s="90"/>
      <c r="F7" s="90"/>
      <c r="G7" s="26"/>
    </row>
    <row r="8" spans="2:7" ht="15">
      <c r="B8" s="204" t="s">
        <v>184</v>
      </c>
      <c r="C8" s="205"/>
      <c r="D8" s="205"/>
      <c r="E8" s="25"/>
      <c r="F8" s="25"/>
      <c r="G8" s="26"/>
    </row>
    <row r="9" spans="2:7" ht="15">
      <c r="B9" s="206" t="s">
        <v>185</v>
      </c>
      <c r="C9" s="207">
        <v>14135</v>
      </c>
      <c r="D9" s="207">
        <v>10763</v>
      </c>
      <c r="E9" s="25"/>
      <c r="F9" s="25"/>
      <c r="G9" s="26"/>
    </row>
    <row r="10" spans="2:13" ht="15">
      <c r="B10" s="206" t="s">
        <v>186</v>
      </c>
      <c r="C10" s="208">
        <v>-12279</v>
      </c>
      <c r="D10" s="208">
        <v>-9085</v>
      </c>
      <c r="E10" s="86"/>
      <c r="F10" s="86"/>
      <c r="G10" s="28"/>
      <c r="H10" s="29"/>
      <c r="I10" s="29"/>
      <c r="J10" s="29"/>
      <c r="K10" s="29"/>
      <c r="L10" s="29"/>
      <c r="M10" s="29"/>
    </row>
    <row r="11" spans="2:13" ht="30">
      <c r="B11" s="206" t="s">
        <v>187</v>
      </c>
      <c r="C11" s="208"/>
      <c r="D11" s="208"/>
      <c r="E11" s="86"/>
      <c r="F11" s="86"/>
      <c r="G11" s="28"/>
      <c r="H11" s="29"/>
      <c r="I11" s="29"/>
      <c r="J11" s="29"/>
      <c r="K11" s="29"/>
      <c r="L11" s="29"/>
      <c r="M11" s="29"/>
    </row>
    <row r="12" spans="2:13" ht="16.5" customHeight="1">
      <c r="B12" s="206" t="s">
        <v>188</v>
      </c>
      <c r="C12" s="208">
        <v>-1688</v>
      </c>
      <c r="D12" s="208">
        <v>-887</v>
      </c>
      <c r="E12" s="86"/>
      <c r="F12" s="86"/>
      <c r="G12" s="28"/>
      <c r="H12" s="29"/>
      <c r="I12" s="29"/>
      <c r="J12" s="29"/>
      <c r="K12" s="29"/>
      <c r="L12" s="29"/>
      <c r="M12" s="29"/>
    </row>
    <row r="13" spans="2:13" ht="30">
      <c r="B13" s="206" t="s">
        <v>189</v>
      </c>
      <c r="C13" s="207">
        <v>831</v>
      </c>
      <c r="D13" s="207">
        <v>237</v>
      </c>
      <c r="E13" s="86"/>
      <c r="F13" s="86"/>
      <c r="G13" s="28"/>
      <c r="H13" s="29"/>
      <c r="I13" s="29"/>
      <c r="J13" s="29"/>
      <c r="K13" s="29"/>
      <c r="L13" s="29"/>
      <c r="M13" s="29"/>
    </row>
    <row r="14" spans="2:13" ht="15">
      <c r="B14" s="209" t="s">
        <v>190</v>
      </c>
      <c r="C14" s="208">
        <v>-161</v>
      </c>
      <c r="D14" s="208">
        <v>-126</v>
      </c>
      <c r="E14" s="86"/>
      <c r="F14" s="86"/>
      <c r="G14" s="28"/>
      <c r="H14" s="29"/>
      <c r="I14" s="29"/>
      <c r="J14" s="29"/>
      <c r="K14" s="29"/>
      <c r="L14" s="29"/>
      <c r="M14" s="29"/>
    </row>
    <row r="15" spans="2:13" ht="15">
      <c r="B15" s="210" t="s">
        <v>191</v>
      </c>
      <c r="C15" s="207">
        <v>6</v>
      </c>
      <c r="D15" s="207"/>
      <c r="E15" s="86"/>
      <c r="F15" s="86"/>
      <c r="G15" s="28"/>
      <c r="H15" s="29"/>
      <c r="I15" s="29"/>
      <c r="J15" s="29"/>
      <c r="K15" s="29"/>
      <c r="L15" s="29"/>
      <c r="M15" s="29"/>
    </row>
    <row r="16" spans="2:13" ht="30">
      <c r="B16" s="206" t="s">
        <v>192</v>
      </c>
      <c r="C16" s="208">
        <v>-1</v>
      </c>
      <c r="D16" s="207"/>
      <c r="E16" s="86"/>
      <c r="F16" s="86"/>
      <c r="G16" s="28"/>
      <c r="H16" s="29"/>
      <c r="I16" s="29"/>
      <c r="J16" s="29"/>
      <c r="K16" s="29"/>
      <c r="L16" s="29"/>
      <c r="M16" s="29"/>
    </row>
    <row r="17" spans="2:13" ht="15">
      <c r="B17" s="209" t="s">
        <v>193</v>
      </c>
      <c r="C17" s="208">
        <v>-9</v>
      </c>
      <c r="D17" s="208">
        <v>-7</v>
      </c>
      <c r="E17" s="86"/>
      <c r="F17" s="86"/>
      <c r="G17" s="28"/>
      <c r="H17" s="29"/>
      <c r="I17" s="29"/>
      <c r="J17" s="29"/>
      <c r="K17" s="29"/>
      <c r="L17" s="29"/>
      <c r="M17" s="29"/>
    </row>
    <row r="18" spans="2:13" ht="15">
      <c r="B18" s="206" t="s">
        <v>194</v>
      </c>
      <c r="C18" s="208">
        <v>-49</v>
      </c>
      <c r="D18" s="208">
        <v>-22</v>
      </c>
      <c r="E18" s="86"/>
      <c r="F18" s="86"/>
      <c r="G18" s="28"/>
      <c r="H18" s="29"/>
      <c r="I18" s="29"/>
      <c r="J18" s="29"/>
      <c r="K18" s="29"/>
      <c r="L18" s="29"/>
      <c r="M18" s="29"/>
    </row>
    <row r="19" spans="2:13" ht="14.25">
      <c r="B19" s="211" t="s">
        <v>195</v>
      </c>
      <c r="C19" s="212">
        <f>SUM(C9:C18)</f>
        <v>785</v>
      </c>
      <c r="D19" s="212">
        <f>SUM(D9:D18)</f>
        <v>873</v>
      </c>
      <c r="E19" s="86"/>
      <c r="F19" s="86"/>
      <c r="G19" s="28"/>
      <c r="H19" s="29"/>
      <c r="I19" s="29"/>
      <c r="J19" s="29"/>
      <c r="K19" s="29"/>
      <c r="L19" s="29"/>
      <c r="M19" s="29"/>
    </row>
    <row r="20" spans="2:13" ht="15">
      <c r="B20" s="204" t="s">
        <v>196</v>
      </c>
      <c r="C20" s="213"/>
      <c r="D20" s="213"/>
      <c r="E20" s="86"/>
      <c r="F20" s="86"/>
      <c r="G20" s="28"/>
      <c r="H20" s="29"/>
      <c r="I20" s="29"/>
      <c r="J20" s="29"/>
      <c r="K20" s="29"/>
      <c r="L20" s="29"/>
      <c r="M20" s="29"/>
    </row>
    <row r="21" spans="2:13" ht="15">
      <c r="B21" s="206" t="s">
        <v>197</v>
      </c>
      <c r="C21" s="208">
        <v>-315</v>
      </c>
      <c r="D21" s="208">
        <v>-230</v>
      </c>
      <c r="E21" s="86"/>
      <c r="F21" s="86"/>
      <c r="G21" s="28"/>
      <c r="H21" s="29"/>
      <c r="I21" s="29"/>
      <c r="J21" s="29"/>
      <c r="K21" s="29"/>
      <c r="L21" s="29"/>
      <c r="M21" s="29"/>
    </row>
    <row r="22" spans="2:13" ht="15">
      <c r="B22" s="206" t="s">
        <v>198</v>
      </c>
      <c r="C22" s="207">
        <v>50</v>
      </c>
      <c r="D22" s="207"/>
      <c r="E22" s="86"/>
      <c r="F22" s="86"/>
      <c r="G22" s="28"/>
      <c r="H22" s="29"/>
      <c r="I22" s="29"/>
      <c r="J22" s="29"/>
      <c r="K22" s="29"/>
      <c r="L22" s="29"/>
      <c r="M22" s="29"/>
    </row>
    <row r="23" spans="2:13" ht="15">
      <c r="B23" s="206" t="s">
        <v>199</v>
      </c>
      <c r="C23" s="207"/>
      <c r="D23" s="207"/>
      <c r="E23" s="86"/>
      <c r="F23" s="86"/>
      <c r="G23" s="28"/>
      <c r="H23" s="29"/>
      <c r="I23" s="29"/>
      <c r="J23" s="29"/>
      <c r="K23" s="29"/>
      <c r="L23" s="29"/>
      <c r="M23" s="29"/>
    </row>
    <row r="24" spans="2:13" ht="15">
      <c r="B24" s="206" t="s">
        <v>275</v>
      </c>
      <c r="C24" s="207"/>
      <c r="D24" s="207"/>
      <c r="E24" s="86"/>
      <c r="F24" s="86"/>
      <c r="G24" s="28"/>
      <c r="H24" s="29"/>
      <c r="I24" s="29"/>
      <c r="J24" s="29"/>
      <c r="K24" s="29"/>
      <c r="L24" s="29"/>
      <c r="M24" s="29"/>
    </row>
    <row r="25" spans="2:13" ht="15">
      <c r="B25" s="206" t="s">
        <v>200</v>
      </c>
      <c r="C25" s="207"/>
      <c r="D25" s="207"/>
      <c r="E25" s="86"/>
      <c r="F25" s="86"/>
      <c r="G25" s="28"/>
      <c r="H25" s="29"/>
      <c r="I25" s="29"/>
      <c r="J25" s="29"/>
      <c r="K25" s="29"/>
      <c r="L25" s="29"/>
      <c r="M25" s="29"/>
    </row>
    <row r="26" spans="2:13" ht="15">
      <c r="B26" s="206" t="s">
        <v>201</v>
      </c>
      <c r="C26" s="207"/>
      <c r="D26" s="207"/>
      <c r="E26" s="86"/>
      <c r="F26" s="86"/>
      <c r="G26" s="28"/>
      <c r="H26" s="29"/>
      <c r="I26" s="29"/>
      <c r="J26" s="29"/>
      <c r="K26" s="29"/>
      <c r="L26" s="29"/>
      <c r="M26" s="29"/>
    </row>
    <row r="27" spans="2:13" ht="15">
      <c r="B27" s="206" t="s">
        <v>202</v>
      </c>
      <c r="C27" s="207"/>
      <c r="D27" s="207"/>
      <c r="E27" s="86"/>
      <c r="F27" s="86"/>
      <c r="G27" s="28"/>
      <c r="H27" s="29"/>
      <c r="I27" s="29"/>
      <c r="J27" s="29"/>
      <c r="K27" s="29"/>
      <c r="L27" s="29"/>
      <c r="M27" s="29"/>
    </row>
    <row r="28" spans="2:13" ht="15">
      <c r="B28" s="206" t="s">
        <v>203</v>
      </c>
      <c r="C28" s="207"/>
      <c r="D28" s="207"/>
      <c r="E28" s="86"/>
      <c r="F28" s="86"/>
      <c r="G28" s="28"/>
      <c r="H28" s="29"/>
      <c r="I28" s="29"/>
      <c r="J28" s="29"/>
      <c r="K28" s="29"/>
      <c r="L28" s="29"/>
      <c r="M28" s="29"/>
    </row>
    <row r="29" spans="2:13" ht="15">
      <c r="B29" s="206" t="s">
        <v>193</v>
      </c>
      <c r="C29" s="207"/>
      <c r="D29" s="207"/>
      <c r="E29" s="86"/>
      <c r="F29" s="86"/>
      <c r="G29" s="28"/>
      <c r="H29" s="29"/>
      <c r="I29" s="29"/>
      <c r="J29" s="29"/>
      <c r="K29" s="29"/>
      <c r="L29" s="29"/>
      <c r="M29" s="29"/>
    </row>
    <row r="30" spans="2:13" ht="15">
      <c r="B30" s="206" t="s">
        <v>204</v>
      </c>
      <c r="C30" s="207"/>
      <c r="D30" s="207"/>
      <c r="E30" s="86"/>
      <c r="F30" s="86"/>
      <c r="G30" s="28"/>
      <c r="H30" s="29"/>
      <c r="I30" s="29"/>
      <c r="J30" s="29"/>
      <c r="K30" s="29"/>
      <c r="L30" s="29"/>
      <c r="M30" s="29"/>
    </row>
    <row r="31" spans="2:13" ht="14.25">
      <c r="B31" s="211" t="s">
        <v>205</v>
      </c>
      <c r="C31" s="214">
        <f>SUM(C21:C30)</f>
        <v>-265</v>
      </c>
      <c r="D31" s="214">
        <f>SUM(D21:D30)</f>
        <v>-230</v>
      </c>
      <c r="E31" s="86"/>
      <c r="F31" s="86"/>
      <c r="G31" s="28"/>
      <c r="H31" s="29"/>
      <c r="I31" s="29"/>
      <c r="J31" s="29"/>
      <c r="K31" s="29"/>
      <c r="L31" s="29"/>
      <c r="M31" s="29"/>
    </row>
    <row r="32" spans="2:7" ht="15">
      <c r="B32" s="204" t="s">
        <v>206</v>
      </c>
      <c r="C32" s="213"/>
      <c r="D32" s="213"/>
      <c r="E32" s="25"/>
      <c r="F32" s="25"/>
      <c r="G32" s="26"/>
    </row>
    <row r="33" spans="2:7" ht="15">
      <c r="B33" s="206" t="s">
        <v>207</v>
      </c>
      <c r="C33" s="207">
        <v>555</v>
      </c>
      <c r="D33" s="207"/>
      <c r="E33" s="25"/>
      <c r="F33" s="25"/>
      <c r="G33" s="26"/>
    </row>
    <row r="34" spans="2:7" ht="15">
      <c r="B34" s="209" t="s">
        <v>208</v>
      </c>
      <c r="C34" s="207"/>
      <c r="D34" s="207"/>
      <c r="E34" s="25"/>
      <c r="F34" s="25"/>
      <c r="G34" s="26"/>
    </row>
    <row r="35" spans="2:7" ht="15">
      <c r="B35" s="206" t="s">
        <v>209</v>
      </c>
      <c r="C35" s="207"/>
      <c r="D35" s="207">
        <v>1484</v>
      </c>
      <c r="E35" s="25"/>
      <c r="F35" s="25"/>
      <c r="G35" s="26"/>
    </row>
    <row r="36" spans="2:7" ht="15">
      <c r="B36" s="206" t="s">
        <v>210</v>
      </c>
      <c r="C36" s="208">
        <v>-259</v>
      </c>
      <c r="D36" s="208">
        <v>-1519</v>
      </c>
      <c r="E36" s="25"/>
      <c r="F36" s="25"/>
      <c r="G36" s="26"/>
    </row>
    <row r="37" spans="2:7" ht="15">
      <c r="B37" s="206" t="s">
        <v>211</v>
      </c>
      <c r="C37" s="208">
        <v>-197</v>
      </c>
      <c r="D37" s="208">
        <v>-10</v>
      </c>
      <c r="E37" s="25"/>
      <c r="F37" s="25"/>
      <c r="G37" s="26"/>
    </row>
    <row r="38" spans="2:7" ht="30">
      <c r="B38" s="206" t="s">
        <v>212</v>
      </c>
      <c r="C38" s="208">
        <v>-100</v>
      </c>
      <c r="D38" s="208">
        <v>-282</v>
      </c>
      <c r="E38" s="25"/>
      <c r="F38" s="25"/>
      <c r="G38" s="26"/>
    </row>
    <row r="39" spans="2:7" ht="15">
      <c r="B39" s="206" t="s">
        <v>213</v>
      </c>
      <c r="C39" s="208">
        <v>-190</v>
      </c>
      <c r="D39" s="208">
        <v>-231</v>
      </c>
      <c r="E39" s="25"/>
      <c r="F39" s="25"/>
      <c r="G39" s="26"/>
    </row>
    <row r="40" spans="2:8" ht="15">
      <c r="B40" s="206" t="s">
        <v>214</v>
      </c>
      <c r="C40" s="208">
        <v>-365</v>
      </c>
      <c r="D40" s="207"/>
      <c r="E40" s="25"/>
      <c r="F40" s="25"/>
      <c r="G40" s="28"/>
      <c r="H40" s="29"/>
    </row>
    <row r="41" spans="2:8" ht="14.25">
      <c r="B41" s="211" t="s">
        <v>215</v>
      </c>
      <c r="C41" s="214">
        <f>SUM(C33:C40)</f>
        <v>-556</v>
      </c>
      <c r="D41" s="214">
        <f>SUM(D33:D40)</f>
        <v>-558</v>
      </c>
      <c r="E41" s="25"/>
      <c r="F41" s="25"/>
      <c r="G41" s="28"/>
      <c r="H41" s="29"/>
    </row>
    <row r="42" spans="2:8" ht="14.25">
      <c r="B42" s="215" t="s">
        <v>216</v>
      </c>
      <c r="C42" s="216">
        <f>C41+C31+C19</f>
        <v>-36</v>
      </c>
      <c r="D42" s="212">
        <f>D41+D31+D19</f>
        <v>85</v>
      </c>
      <c r="E42" s="25"/>
      <c r="F42" s="25"/>
      <c r="G42" s="28"/>
      <c r="H42" s="29"/>
    </row>
    <row r="43" spans="2:8" ht="15">
      <c r="B43" s="204" t="s">
        <v>217</v>
      </c>
      <c r="C43" s="205">
        <f>D44</f>
        <v>214</v>
      </c>
      <c r="D43" s="207">
        <v>129</v>
      </c>
      <c r="E43" s="25"/>
      <c r="F43" s="25"/>
      <c r="G43" s="28"/>
      <c r="H43" s="29"/>
    </row>
    <row r="44" spans="2:8" ht="15">
      <c r="B44" s="204" t="s">
        <v>218</v>
      </c>
      <c r="C44" s="212">
        <f>C43+C42</f>
        <v>178</v>
      </c>
      <c r="D44" s="212">
        <f>D43+D42</f>
        <v>214</v>
      </c>
      <c r="E44" s="25"/>
      <c r="F44" s="25"/>
      <c r="G44" s="28"/>
      <c r="H44" s="29"/>
    </row>
    <row r="45" spans="2:8" ht="15">
      <c r="B45" s="206" t="s">
        <v>219</v>
      </c>
      <c r="C45" s="207">
        <v>178</v>
      </c>
      <c r="D45" s="207">
        <v>214</v>
      </c>
      <c r="E45" s="25"/>
      <c r="F45" s="25"/>
      <c r="G45" s="28"/>
      <c r="H45" s="29"/>
    </row>
    <row r="46" spans="2:8" ht="15">
      <c r="B46" s="206" t="s">
        <v>220</v>
      </c>
      <c r="C46" s="207"/>
      <c r="D46" s="207"/>
      <c r="E46" s="26"/>
      <c r="F46" s="26"/>
      <c r="G46" s="28"/>
      <c r="H46" s="29"/>
    </row>
    <row r="47" spans="2:8" ht="15">
      <c r="B47" s="217"/>
      <c r="C47" s="218"/>
      <c r="D47" s="219"/>
      <c r="E47" s="26"/>
      <c r="F47" s="26"/>
      <c r="G47" s="28"/>
      <c r="H47" s="29"/>
    </row>
    <row r="48" spans="2:8" ht="15">
      <c r="B48" s="197"/>
      <c r="C48" s="220"/>
      <c r="D48" s="221"/>
      <c r="E48" s="92"/>
      <c r="F48" s="26"/>
      <c r="G48" s="28"/>
      <c r="H48" s="29"/>
    </row>
    <row r="49" spans="2:8" ht="15">
      <c r="B49" s="197" t="s">
        <v>262</v>
      </c>
      <c r="C49" s="222" t="s">
        <v>182</v>
      </c>
      <c r="D49" s="223"/>
      <c r="G49" s="29"/>
      <c r="H49" s="29"/>
    </row>
    <row r="50" spans="2:8" ht="15">
      <c r="B50" s="198" t="s">
        <v>263</v>
      </c>
      <c r="C50" s="224"/>
      <c r="D50" s="225"/>
      <c r="G50" s="29"/>
      <c r="H50" s="29"/>
    </row>
    <row r="51" spans="2:8" ht="15">
      <c r="B51" s="198" t="s">
        <v>264</v>
      </c>
      <c r="C51" s="222"/>
      <c r="D51" s="223"/>
      <c r="G51" s="29"/>
      <c r="H51" s="29"/>
    </row>
    <row r="52" spans="2:8" ht="12">
      <c r="B52" s="104"/>
      <c r="C52" s="104"/>
      <c r="D52" s="103"/>
      <c r="G52" s="29"/>
      <c r="H52" s="29"/>
    </row>
    <row r="53" spans="7:8" ht="12">
      <c r="G53" s="29"/>
      <c r="H53" s="29"/>
    </row>
    <row r="54" spans="7:8" ht="12">
      <c r="G54" s="29"/>
      <c r="H54" s="29"/>
    </row>
    <row r="55" spans="3:8" ht="15">
      <c r="C55" s="222" t="s">
        <v>256</v>
      </c>
      <c r="G55" s="29"/>
      <c r="H55" s="29"/>
    </row>
    <row r="56" spans="7:8" ht="12">
      <c r="G56" s="29"/>
      <c r="H56" s="29"/>
    </row>
    <row r="57" spans="7:8" ht="12">
      <c r="G57" s="29"/>
      <c r="H57" s="29"/>
    </row>
    <row r="58" spans="7:8" ht="12">
      <c r="G58" s="29"/>
      <c r="H58" s="29"/>
    </row>
    <row r="59" spans="7:8" ht="12">
      <c r="G59" s="29"/>
      <c r="H59" s="29"/>
    </row>
    <row r="60" spans="7:8" ht="12">
      <c r="G60" s="29"/>
      <c r="H60" s="29"/>
    </row>
    <row r="61" spans="7:8" ht="12">
      <c r="G61" s="29"/>
      <c r="H61" s="29"/>
    </row>
    <row r="62" spans="7:8" ht="12">
      <c r="G62" s="29"/>
      <c r="H62" s="29"/>
    </row>
    <row r="63" spans="7:8" ht="12">
      <c r="G63" s="29"/>
      <c r="H63" s="29"/>
    </row>
    <row r="64" spans="7:8" ht="12">
      <c r="G64" s="29"/>
      <c r="H64" s="29"/>
    </row>
    <row r="65" spans="7:8" ht="12">
      <c r="G65" s="29"/>
      <c r="H65" s="29"/>
    </row>
    <row r="66" spans="7:8" ht="12">
      <c r="G66" s="29"/>
      <c r="H66" s="29"/>
    </row>
    <row r="67" spans="7:8" ht="12">
      <c r="G67" s="29"/>
      <c r="H67" s="29"/>
    </row>
    <row r="68" spans="7:8" ht="12">
      <c r="G68" s="29"/>
      <c r="H68" s="29"/>
    </row>
    <row r="69" spans="7:8" ht="12">
      <c r="G69" s="29"/>
      <c r="H69" s="29"/>
    </row>
    <row r="70" spans="7:8" ht="12">
      <c r="G70" s="29"/>
      <c r="H70" s="29"/>
    </row>
    <row r="71" spans="7:8" ht="12">
      <c r="G71" s="29"/>
      <c r="H71" s="29"/>
    </row>
    <row r="72" spans="7:8" ht="12">
      <c r="G72" s="29"/>
      <c r="H72" s="29"/>
    </row>
    <row r="73" spans="7:8" ht="12">
      <c r="G73" s="29"/>
      <c r="H73" s="29"/>
    </row>
    <row r="74" spans="7:8" ht="12">
      <c r="G74" s="29"/>
      <c r="H74" s="29"/>
    </row>
    <row r="75" spans="7:8" ht="12">
      <c r="G75" s="29"/>
      <c r="H75" s="29"/>
    </row>
    <row r="76" spans="7:8" ht="12">
      <c r="G76" s="29"/>
      <c r="H76" s="29"/>
    </row>
    <row r="77" spans="7:8" ht="12">
      <c r="G77" s="29"/>
      <c r="H77" s="29"/>
    </row>
    <row r="78" spans="7:8" ht="12">
      <c r="G78" s="29"/>
      <c r="H78" s="29"/>
    </row>
    <row r="79" spans="7:8" ht="12">
      <c r="G79" s="29"/>
      <c r="H79" s="29"/>
    </row>
    <row r="80" spans="7:8" ht="12">
      <c r="G80" s="29"/>
      <c r="H80" s="29"/>
    </row>
    <row r="81" spans="7:8" ht="12">
      <c r="G81" s="29"/>
      <c r="H81" s="29"/>
    </row>
    <row r="82" spans="7:8" ht="12">
      <c r="G82" s="29"/>
      <c r="H82" s="29"/>
    </row>
    <row r="83" spans="7:8" ht="12">
      <c r="G83" s="29"/>
      <c r="H83" s="29"/>
    </row>
    <row r="84" spans="7:8" ht="12">
      <c r="G84" s="29"/>
      <c r="H84" s="29"/>
    </row>
    <row r="85" spans="7:8" ht="12">
      <c r="G85" s="29"/>
      <c r="H85" s="29"/>
    </row>
    <row r="86" spans="7:8" ht="12">
      <c r="G86" s="29"/>
      <c r="H86" s="29"/>
    </row>
    <row r="87" spans="7:8" ht="12">
      <c r="G87" s="29"/>
      <c r="H87" s="29"/>
    </row>
    <row r="88" spans="7:8" ht="12">
      <c r="G88" s="29"/>
      <c r="H88" s="29"/>
    </row>
    <row r="89" spans="7:8" ht="12">
      <c r="G89" s="29"/>
      <c r="H89" s="29"/>
    </row>
    <row r="90" spans="7:8" ht="12">
      <c r="G90" s="29"/>
      <c r="H90" s="29"/>
    </row>
    <row r="91" spans="7:8" ht="12">
      <c r="G91" s="29"/>
      <c r="H91" s="29"/>
    </row>
    <row r="92" spans="7:8" ht="12">
      <c r="G92" s="29"/>
      <c r="H92" s="29"/>
    </row>
    <row r="93" spans="7:8" ht="12">
      <c r="G93" s="29"/>
      <c r="H93" s="29"/>
    </row>
    <row r="94" spans="7:8" ht="12">
      <c r="G94" s="29"/>
      <c r="H94" s="29"/>
    </row>
    <row r="95" spans="7:8" ht="12">
      <c r="G95" s="29"/>
      <c r="H95" s="29"/>
    </row>
    <row r="96" spans="7:8" ht="12">
      <c r="G96" s="29"/>
      <c r="H96" s="29"/>
    </row>
    <row r="97" spans="7:8" ht="12">
      <c r="G97" s="29"/>
      <c r="H97" s="29"/>
    </row>
    <row r="98" spans="7:8" ht="12">
      <c r="G98" s="29"/>
      <c r="H98" s="29"/>
    </row>
    <row r="99" spans="7:8" ht="12">
      <c r="G99" s="29"/>
      <c r="H99" s="29"/>
    </row>
    <row r="100" spans="7:8" ht="12">
      <c r="G100" s="29"/>
      <c r="H100" s="29"/>
    </row>
    <row r="101" spans="7:8" ht="12">
      <c r="G101" s="29"/>
      <c r="H101" s="29"/>
    </row>
  </sheetData>
  <sheetProtection/>
  <autoFilter ref="B7:D46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 C45:D46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38"/>
  <sheetViews>
    <sheetView workbookViewId="0" topLeftCell="A5">
      <selection activeCell="H27" sqref="H27"/>
    </sheetView>
  </sheetViews>
  <sheetFormatPr defaultColWidth="9.00390625" defaultRowHeight="12.75"/>
  <cols>
    <col min="1" max="1" width="48.375" style="13" customWidth="1"/>
    <col min="2" max="2" width="9.125" style="12" customWidth="1"/>
    <col min="3" max="3" width="9.25390625" style="12" customWidth="1"/>
    <col min="4" max="4" width="8.75390625" style="12" customWidth="1"/>
    <col min="5" max="5" width="7.375" style="12" customWidth="1"/>
    <col min="6" max="6" width="9.75390625" style="12" customWidth="1"/>
    <col min="7" max="7" width="7.375" style="12" customWidth="1"/>
    <col min="8" max="8" width="8.25390625" style="12" customWidth="1"/>
    <col min="9" max="9" width="8.00390625" style="12" customWidth="1"/>
    <col min="10" max="10" width="9.625" style="12" customWidth="1"/>
    <col min="11" max="11" width="13.00390625" style="12" customWidth="1"/>
    <col min="12" max="16384" width="9.25390625" style="12" customWidth="1"/>
  </cols>
  <sheetData>
    <row r="1" spans="1:11" s="5" customFormat="1" ht="24" customHeight="1">
      <c r="A1" s="250" t="s">
        <v>221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5" customFormat="1" ht="12">
      <c r="A2" s="4"/>
      <c r="B2" s="2"/>
      <c r="C2" s="2"/>
      <c r="D2" s="2"/>
      <c r="E2" s="2"/>
      <c r="F2" s="2"/>
      <c r="G2" s="2"/>
      <c r="H2" s="2"/>
      <c r="I2" s="2"/>
      <c r="J2" s="3"/>
      <c r="K2" s="3"/>
    </row>
    <row r="3" spans="1:6" s="14" customFormat="1" ht="15" customHeight="1">
      <c r="A3" s="151" t="s">
        <v>1</v>
      </c>
      <c r="B3" s="99"/>
      <c r="C3" s="199" t="s">
        <v>272</v>
      </c>
      <c r="D3" s="54"/>
      <c r="E3" s="84"/>
      <c r="F3" s="73"/>
    </row>
    <row r="4" spans="1:6" s="14" customFormat="1" ht="17.25" customHeight="1">
      <c r="A4" s="151" t="s">
        <v>2</v>
      </c>
      <c r="B4" s="171"/>
      <c r="C4" s="199" t="s">
        <v>260</v>
      </c>
      <c r="D4" s="54"/>
      <c r="E4" s="72"/>
      <c r="F4" s="74"/>
    </row>
    <row r="5" spans="1:11" s="5" customFormat="1" ht="12.75" customHeight="1">
      <c r="A5" s="6"/>
      <c r="B5" s="253"/>
      <c r="C5" s="254"/>
      <c r="D5" s="254"/>
      <c r="E5" s="254"/>
      <c r="F5" s="254"/>
      <c r="G5" s="106"/>
      <c r="H5" s="106"/>
      <c r="I5" s="31"/>
      <c r="J5" s="7"/>
      <c r="K5" s="8" t="s">
        <v>3</v>
      </c>
    </row>
    <row r="6" spans="1:11" s="11" customFormat="1" ht="21.75" customHeight="1">
      <c r="A6" s="50"/>
      <c r="B6" s="44"/>
      <c r="C6" s="10" t="s">
        <v>222</v>
      </c>
      <c r="D6" s="10"/>
      <c r="E6" s="10"/>
      <c r="F6" s="10"/>
      <c r="G6" s="10"/>
      <c r="H6" s="10" t="s">
        <v>223</v>
      </c>
      <c r="I6" s="10"/>
      <c r="J6" s="47"/>
      <c r="K6" s="44"/>
    </row>
    <row r="7" spans="1:11" s="11" customFormat="1" ht="60">
      <c r="A7" s="51" t="s">
        <v>224</v>
      </c>
      <c r="B7" s="45" t="s">
        <v>225</v>
      </c>
      <c r="C7" s="52" t="s">
        <v>226</v>
      </c>
      <c r="D7" s="44" t="s">
        <v>227</v>
      </c>
      <c r="E7" s="10" t="s">
        <v>228</v>
      </c>
      <c r="F7" s="10"/>
      <c r="G7" s="10"/>
      <c r="H7" s="44" t="s">
        <v>229</v>
      </c>
      <c r="I7" s="47" t="s">
        <v>230</v>
      </c>
      <c r="J7" s="45" t="s">
        <v>231</v>
      </c>
      <c r="K7" s="115" t="s">
        <v>232</v>
      </c>
    </row>
    <row r="8" spans="1:11" s="11" customFormat="1" ht="22.5" customHeight="1">
      <c r="A8" s="49"/>
      <c r="B8" s="46"/>
      <c r="C8" s="53"/>
      <c r="D8" s="46"/>
      <c r="E8" s="9" t="s">
        <v>233</v>
      </c>
      <c r="F8" s="9" t="s">
        <v>234</v>
      </c>
      <c r="G8" s="9" t="s">
        <v>235</v>
      </c>
      <c r="H8" s="46"/>
      <c r="I8" s="116"/>
      <c r="J8" s="46"/>
      <c r="K8" s="46"/>
    </row>
    <row r="9" spans="1:11" s="11" customFormat="1" ht="12" customHeight="1">
      <c r="A9" s="9" t="s">
        <v>10</v>
      </c>
      <c r="B9" s="4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48">
        <v>9</v>
      </c>
      <c r="K9" s="48">
        <v>10</v>
      </c>
    </row>
    <row r="10" spans="1:20" ht="15.75" customHeight="1">
      <c r="A10" s="228" t="s">
        <v>236</v>
      </c>
      <c r="B10" s="229">
        <f>'справка №1-БАЛАНС'!G16</f>
        <v>195</v>
      </c>
      <c r="C10" s="229"/>
      <c r="D10" s="229">
        <f>'справка №1-БАЛАНС'!G19</f>
        <v>1400</v>
      </c>
      <c r="E10" s="229">
        <f>'справка №1-БАЛАНС'!G21</f>
        <v>28</v>
      </c>
      <c r="F10" s="229"/>
      <c r="G10" s="230">
        <v>1653</v>
      </c>
      <c r="H10" s="229">
        <f>'справка №1-БАЛАНС'!G27+'справка №1-БАЛАНС'!G30</f>
        <v>2856</v>
      </c>
      <c r="I10" s="231">
        <v>-602</v>
      </c>
      <c r="J10" s="230"/>
      <c r="K10" s="232">
        <f>SUM(B10:J10)</f>
        <v>5530</v>
      </c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228" t="s">
        <v>237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32">
        <f aca="true" t="shared" si="0" ref="K11:K31">SUM(B11:J11)</f>
        <v>0</v>
      </c>
      <c r="L11" s="30"/>
      <c r="M11" s="30"/>
      <c r="N11" s="30"/>
      <c r="O11" s="30"/>
      <c r="P11" s="30"/>
      <c r="Q11" s="30"/>
      <c r="R11" s="30"/>
      <c r="S11" s="30"/>
      <c r="T11" s="30"/>
    </row>
    <row r="12" spans="1:11" ht="12.75" customHeight="1">
      <c r="A12" s="233" t="s">
        <v>238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2">
        <f t="shared" si="0"/>
        <v>0</v>
      </c>
    </row>
    <row r="13" spans="1:11" ht="12" customHeight="1">
      <c r="A13" s="233" t="s">
        <v>239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2">
        <f t="shared" si="0"/>
        <v>0</v>
      </c>
    </row>
    <row r="14" spans="1:20" ht="28.5">
      <c r="A14" s="228" t="s">
        <v>240</v>
      </c>
      <c r="B14" s="234">
        <f>B10+B11</f>
        <v>195</v>
      </c>
      <c r="C14" s="234"/>
      <c r="D14" s="234">
        <f aca="true" t="shared" si="1" ref="D14:I14">D10+D11</f>
        <v>1400</v>
      </c>
      <c r="E14" s="234">
        <f t="shared" si="1"/>
        <v>28</v>
      </c>
      <c r="F14" s="234"/>
      <c r="G14" s="234">
        <f t="shared" si="1"/>
        <v>1653</v>
      </c>
      <c r="H14" s="234">
        <f t="shared" si="1"/>
        <v>2856</v>
      </c>
      <c r="I14" s="246">
        <f t="shared" si="1"/>
        <v>-602</v>
      </c>
      <c r="J14" s="229"/>
      <c r="K14" s="232">
        <f t="shared" si="0"/>
        <v>5530</v>
      </c>
      <c r="L14" s="30"/>
      <c r="M14" s="30"/>
      <c r="N14" s="30"/>
      <c r="O14" s="30"/>
      <c r="P14" s="30"/>
      <c r="Q14" s="30"/>
      <c r="R14" s="30"/>
      <c r="S14" s="30"/>
      <c r="T14" s="30"/>
    </row>
    <row r="15" spans="1:17" ht="12.75" customHeight="1">
      <c r="A15" s="228" t="s">
        <v>241</v>
      </c>
      <c r="B15" s="230"/>
      <c r="C15" s="230"/>
      <c r="D15" s="230"/>
      <c r="E15" s="230"/>
      <c r="F15" s="230"/>
      <c r="G15" s="230"/>
      <c r="H15" s="230">
        <f>+'справка №1-БАЛАНС'!F30</f>
        <v>981</v>
      </c>
      <c r="I15" s="232"/>
      <c r="J15" s="230"/>
      <c r="K15" s="232">
        <f t="shared" si="0"/>
        <v>981</v>
      </c>
      <c r="L15" s="30"/>
      <c r="M15" s="30"/>
      <c r="N15" s="30"/>
      <c r="O15" s="30"/>
      <c r="P15" s="30"/>
      <c r="Q15" s="30"/>
    </row>
    <row r="16" spans="1:20" ht="12.75" customHeight="1">
      <c r="A16" s="233" t="s">
        <v>242</v>
      </c>
      <c r="B16" s="235"/>
      <c r="C16" s="235"/>
      <c r="D16" s="235"/>
      <c r="E16" s="235"/>
      <c r="F16" s="235"/>
      <c r="G16" s="235"/>
      <c r="H16" s="236">
        <f>H17+H18</f>
        <v>-1754</v>
      </c>
      <c r="I16" s="237"/>
      <c r="J16" s="235"/>
      <c r="K16" s="236">
        <f t="shared" si="0"/>
        <v>-1754</v>
      </c>
      <c r="L16" s="30"/>
      <c r="M16" s="30"/>
      <c r="N16" s="30"/>
      <c r="O16" s="30"/>
      <c r="P16" s="30"/>
      <c r="Q16" s="30"/>
      <c r="R16" s="30"/>
      <c r="S16" s="30"/>
      <c r="T16" s="30"/>
    </row>
    <row r="17" spans="1:11" ht="12" customHeight="1">
      <c r="A17" s="238" t="s">
        <v>243</v>
      </c>
      <c r="B17" s="230"/>
      <c r="C17" s="230"/>
      <c r="D17" s="230"/>
      <c r="E17" s="230"/>
      <c r="F17" s="230"/>
      <c r="G17" s="230"/>
      <c r="H17" s="236">
        <v>-885</v>
      </c>
      <c r="I17" s="239"/>
      <c r="J17" s="230"/>
      <c r="K17" s="236">
        <f t="shared" si="0"/>
        <v>-885</v>
      </c>
    </row>
    <row r="18" spans="1:11" ht="12" customHeight="1">
      <c r="A18" s="238" t="s">
        <v>244</v>
      </c>
      <c r="B18" s="230"/>
      <c r="C18" s="230"/>
      <c r="D18" s="230"/>
      <c r="E18" s="230"/>
      <c r="F18" s="230"/>
      <c r="G18" s="230"/>
      <c r="H18" s="236">
        <v>-869</v>
      </c>
      <c r="I18" s="239"/>
      <c r="J18" s="230"/>
      <c r="K18" s="236">
        <f t="shared" si="0"/>
        <v>-869</v>
      </c>
    </row>
    <row r="19" spans="1:11" ht="12.75" customHeight="1">
      <c r="A19" s="233" t="s">
        <v>245</v>
      </c>
      <c r="B19" s="230"/>
      <c r="C19" s="230"/>
      <c r="D19" s="230"/>
      <c r="E19" s="230"/>
      <c r="F19" s="230"/>
      <c r="G19" s="230"/>
      <c r="H19" s="236">
        <v>-602</v>
      </c>
      <c r="I19" s="239">
        <v>602</v>
      </c>
      <c r="J19" s="230"/>
      <c r="K19" s="232">
        <f t="shared" si="0"/>
        <v>0</v>
      </c>
    </row>
    <row r="20" spans="1:20" ht="26.25" customHeight="1">
      <c r="A20" s="233" t="s">
        <v>246</v>
      </c>
      <c r="B20" s="229"/>
      <c r="C20" s="229"/>
      <c r="D20" s="246">
        <f>D21-D22</f>
        <v>-65</v>
      </c>
      <c r="E20" s="229"/>
      <c r="F20" s="229"/>
      <c r="G20" s="229"/>
      <c r="H20" s="229">
        <f>H21-H22</f>
        <v>66</v>
      </c>
      <c r="I20" s="229"/>
      <c r="J20" s="229"/>
      <c r="K20" s="232">
        <f t="shared" si="0"/>
        <v>1</v>
      </c>
      <c r="L20" s="30"/>
      <c r="M20" s="30"/>
      <c r="N20" s="30"/>
      <c r="O20" s="30"/>
      <c r="P20" s="30"/>
      <c r="Q20" s="30"/>
      <c r="R20" s="30"/>
      <c r="S20" s="30"/>
      <c r="T20" s="30"/>
    </row>
    <row r="21" spans="1:11" ht="15">
      <c r="A21" s="233" t="s">
        <v>247</v>
      </c>
      <c r="B21" s="230"/>
      <c r="C21" s="230"/>
      <c r="D21" s="230"/>
      <c r="E21" s="230"/>
      <c r="F21" s="230"/>
      <c r="G21" s="230"/>
      <c r="H21" s="230">
        <v>66</v>
      </c>
      <c r="I21" s="230"/>
      <c r="J21" s="230"/>
      <c r="K21" s="232">
        <f t="shared" si="0"/>
        <v>66</v>
      </c>
    </row>
    <row r="22" spans="1:11" ht="15">
      <c r="A22" s="233" t="s">
        <v>248</v>
      </c>
      <c r="B22" s="230"/>
      <c r="C22" s="230"/>
      <c r="D22" s="230">
        <v>65</v>
      </c>
      <c r="E22" s="230"/>
      <c r="F22" s="230"/>
      <c r="G22" s="230"/>
      <c r="H22" s="230"/>
      <c r="I22" s="230"/>
      <c r="J22" s="230"/>
      <c r="K22" s="232">
        <f t="shared" si="0"/>
        <v>65</v>
      </c>
    </row>
    <row r="23" spans="1:20" ht="26.25" customHeight="1">
      <c r="A23" s="233" t="s">
        <v>249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32">
        <f t="shared" si="0"/>
        <v>0</v>
      </c>
      <c r="L23" s="30"/>
      <c r="M23" s="30"/>
      <c r="N23" s="30"/>
      <c r="O23" s="30"/>
      <c r="P23" s="30"/>
      <c r="Q23" s="30"/>
      <c r="R23" s="30"/>
      <c r="S23" s="30"/>
      <c r="T23" s="30"/>
    </row>
    <row r="24" spans="1:11" ht="15">
      <c r="A24" s="233" t="s">
        <v>247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2">
        <f t="shared" si="0"/>
        <v>0</v>
      </c>
    </row>
    <row r="25" spans="1:11" ht="15">
      <c r="A25" s="233" t="s">
        <v>248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2">
        <f t="shared" si="0"/>
        <v>0</v>
      </c>
    </row>
    <row r="26" spans="1:11" ht="15">
      <c r="A26" s="233" t="s">
        <v>250</v>
      </c>
      <c r="B26" s="230"/>
      <c r="C26" s="230"/>
      <c r="D26" s="230">
        <v>55</v>
      </c>
      <c r="E26" s="230"/>
      <c r="F26" s="230"/>
      <c r="G26" s="230"/>
      <c r="H26" s="230"/>
      <c r="I26" s="230"/>
      <c r="J26" s="230"/>
      <c r="K26" s="232">
        <f t="shared" si="0"/>
        <v>55</v>
      </c>
    </row>
    <row r="27" spans="1:11" ht="15">
      <c r="A27" s="233" t="s">
        <v>251</v>
      </c>
      <c r="B27" s="230">
        <v>2805</v>
      </c>
      <c r="C27" s="230"/>
      <c r="D27" s="230"/>
      <c r="E27" s="230">
        <v>272</v>
      </c>
      <c r="F27" s="230"/>
      <c r="G27" s="246">
        <v>-1653</v>
      </c>
      <c r="H27" s="230"/>
      <c r="I27" s="230"/>
      <c r="J27" s="230"/>
      <c r="K27" s="232">
        <f t="shared" si="0"/>
        <v>1424</v>
      </c>
    </row>
    <row r="28" spans="1:20" ht="14.25" customHeight="1">
      <c r="A28" s="228" t="s">
        <v>252</v>
      </c>
      <c r="B28" s="229">
        <f>B16+B19+B20+B23+B27+B26+B14+B15</f>
        <v>3000</v>
      </c>
      <c r="C28" s="229"/>
      <c r="D28" s="229">
        <f>D16+D19+D20+D23+D27+D26+D14+D15</f>
        <v>1390</v>
      </c>
      <c r="E28" s="229">
        <f>E16+E19+E20+E23+E27+E26+E14+E15</f>
        <v>300</v>
      </c>
      <c r="F28" s="229"/>
      <c r="G28" s="229"/>
      <c r="H28" s="229">
        <f>H16+H19+H20+H23+H27+H26+H14+H15</f>
        <v>1547</v>
      </c>
      <c r="I28" s="229"/>
      <c r="J28" s="229"/>
      <c r="K28" s="232">
        <f t="shared" si="0"/>
        <v>6237</v>
      </c>
      <c r="L28" s="30"/>
      <c r="M28" s="30"/>
      <c r="N28" s="30"/>
      <c r="O28" s="30"/>
      <c r="P28" s="30"/>
      <c r="Q28" s="30"/>
      <c r="R28" s="30"/>
      <c r="S28" s="30"/>
      <c r="T28" s="30"/>
    </row>
    <row r="29" spans="1:11" ht="27" customHeight="1">
      <c r="A29" s="233" t="s">
        <v>253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2">
        <f t="shared" si="0"/>
        <v>0</v>
      </c>
    </row>
    <row r="30" spans="1:11" ht="28.5" customHeight="1">
      <c r="A30" s="233" t="s">
        <v>254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2">
        <f t="shared" si="0"/>
        <v>0</v>
      </c>
    </row>
    <row r="31" spans="1:20" ht="30.75" customHeight="1">
      <c r="A31" s="228" t="s">
        <v>255</v>
      </c>
      <c r="B31" s="229">
        <f aca="true" t="shared" si="2" ref="B31:H31">B28+B29+B30</f>
        <v>3000</v>
      </c>
      <c r="C31" s="229"/>
      <c r="D31" s="229">
        <f t="shared" si="2"/>
        <v>1390</v>
      </c>
      <c r="E31" s="229">
        <f t="shared" si="2"/>
        <v>300</v>
      </c>
      <c r="F31" s="229"/>
      <c r="G31" s="229"/>
      <c r="H31" s="229">
        <f t="shared" si="2"/>
        <v>1547</v>
      </c>
      <c r="I31" s="229"/>
      <c r="J31" s="229"/>
      <c r="K31" s="232">
        <f t="shared" si="0"/>
        <v>6237</v>
      </c>
      <c r="L31" s="30"/>
      <c r="M31" s="30"/>
      <c r="N31" s="30"/>
      <c r="O31" s="30"/>
      <c r="P31" s="30"/>
      <c r="Q31" s="30"/>
      <c r="R31" s="30"/>
      <c r="S31" s="30"/>
      <c r="T31" s="30"/>
    </row>
    <row r="32" spans="1:11" ht="14.25" customHeigh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2"/>
    </row>
    <row r="33" spans="1:11" ht="23.25" customHeight="1">
      <c r="A33" s="240"/>
      <c r="B33" s="241"/>
      <c r="C33" s="241"/>
      <c r="D33" s="241"/>
      <c r="E33" s="241"/>
      <c r="F33" s="241"/>
      <c r="G33" s="241"/>
      <c r="H33" s="241"/>
      <c r="I33" s="241"/>
      <c r="J33" s="241"/>
      <c r="K33" s="242"/>
    </row>
    <row r="34" spans="1:11" ht="15">
      <c r="A34" s="197" t="s">
        <v>262</v>
      </c>
      <c r="B34" s="243"/>
      <c r="C34" s="251" t="s">
        <v>182</v>
      </c>
      <c r="D34" s="251"/>
      <c r="E34" s="252"/>
      <c r="F34" s="252"/>
      <c r="G34" s="252"/>
      <c r="H34" s="252"/>
      <c r="I34" s="242" t="s">
        <v>265</v>
      </c>
      <c r="J34" s="243"/>
      <c r="K34" s="244"/>
    </row>
    <row r="35" spans="1:11" ht="15">
      <c r="A35" s="198" t="s">
        <v>263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</row>
    <row r="36" spans="1:11" ht="15">
      <c r="A36" s="198" t="s">
        <v>264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2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2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</sheetData>
  <sheetProtection/>
  <mergeCells count="4">
    <mergeCell ref="A1:K1"/>
    <mergeCell ref="C34:D34"/>
    <mergeCell ref="E34:H34"/>
    <mergeCell ref="B5:F5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0 J10 B12:J13 J15 B17:J19 B26:J27 B29: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1:J22 B24: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0">
      <formula1>-99999999999</formula1>
      <formula2>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kq97k</cp:lastModifiedBy>
  <cp:lastPrinted>2008-03-24T13:34:06Z</cp:lastPrinted>
  <dcterms:created xsi:type="dcterms:W3CDTF">2000-06-29T12:02:40Z</dcterms:created>
  <dcterms:modified xsi:type="dcterms:W3CDTF">2008-03-27T08:36:02Z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