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_xlnm.Print_Titles" localSheetId="1">'IS'!$1:$2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'CFS'!$G:$IV</definedName>
    <definedName name="Z_0C92A18C_82C1_43C8_B8D2_6F7E21DEB0D9_.wvu.Cols" localSheetId="4" hidden="1">'EQS'!#REF!</definedName>
    <definedName name="Z_0C92A18C_82C1_43C8_B8D2_6F7E21DEB0D9_.wvu.Rows" localSheetId="3" hidden="1">'CFS'!$65:$65536</definedName>
    <definedName name="Z_2BD2C2C3_AF9C_11D6_9CEF_00D009775214_.wvu.Cols" localSheetId="3" hidden="1">'CFS'!$G:$IV</definedName>
    <definedName name="Z_2BD2C2C3_AF9C_11D6_9CEF_00D009775214_.wvu.Cols" localSheetId="4" hidden="1">'EQS'!#REF!</definedName>
    <definedName name="Z_2BD2C2C3_AF9C_11D6_9CEF_00D009775214_.wvu.PrintArea" localSheetId="3" hidden="1">'CFS'!$A$1:$F$39</definedName>
    <definedName name="Z_2BD2C2C3_AF9C_11D6_9CEF_00D009775214_.wvu.Rows" localSheetId="3" hidden="1">'CFS'!$63:$65536</definedName>
    <definedName name="Z_3DF3D3DF_0C20_498D_AC7F_CE0D39724717_.wvu.Cols" localSheetId="3" hidden="1">'CFS'!$G:$IV</definedName>
    <definedName name="Z_3DF3D3DF_0C20_498D_AC7F_CE0D39724717_.wvu.Cols" localSheetId="4" hidden="1">'EQS'!#REF!</definedName>
    <definedName name="Z_3DF3D3DF_0C20_498D_AC7F_CE0D39724717_.wvu.Rows" localSheetId="3" hidden="1">'CFS'!$65:$65536,'CFS'!$48:$49</definedName>
    <definedName name="Z_92AC9888_5B7E_11D6_9CEE_00D009757B57_.wvu.Cols" localSheetId="3" hidden="1">'CFS'!$G:$H</definedName>
    <definedName name="Z_9656BBF7_C4A3_41EC_B0C6_A21B380E3C2F_.wvu.Cols" localSheetId="3" hidden="1">'CFS'!$G:$H</definedName>
    <definedName name="Z_9656BBF7_C4A3_41EC_B0C6_A21B380E3C2F_.wvu.Cols" localSheetId="4" hidden="1">'EQS'!#REF!</definedName>
    <definedName name="Z_9656BBF7_C4A3_41EC_B0C6_A21B380E3C2F_.wvu.PrintArea" localSheetId="4" hidden="1">'EQS'!$A$1:$M$36</definedName>
    <definedName name="Z_9656BBF7_C4A3_41EC_B0C6_A21B380E3C2F_.wvu.Rows" localSheetId="3" hidden="1">'CFS'!$65:$65536,'CFS'!$48:$49</definedName>
  </definedNames>
  <calcPr fullCalcOnLoad="1"/>
</workbook>
</file>

<file path=xl/sharedStrings.xml><?xml version="1.0" encoding="utf-8"?>
<sst xmlns="http://schemas.openxmlformats.org/spreadsheetml/2006/main" count="182" uniqueCount="159">
  <si>
    <t>Име на дружеството:</t>
  </si>
  <si>
    <t>Адрес на управление:</t>
  </si>
  <si>
    <t>Обслужващи банки:</t>
  </si>
  <si>
    <t>2002 хил.лв.</t>
  </si>
  <si>
    <t>Разходи за материали</t>
  </si>
  <si>
    <t>Разходи за външни услуги</t>
  </si>
  <si>
    <t>Наименование на приходите</t>
  </si>
  <si>
    <t>АКТИВ</t>
  </si>
  <si>
    <t>Приложения</t>
  </si>
  <si>
    <t>Постъпления от клиенти</t>
  </si>
  <si>
    <t>Платени данъци върху печалбата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</si>
  <si>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</si>
  <si>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</si>
  <si>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</si>
  <si>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</si>
  <si>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</si>
  <si>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</si>
  <si>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</si>
  <si>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</si>
  <si>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Нетна печалба за годината</t>
  </si>
  <si>
    <t>СОБСТВЕН КАПИТАЛ И ПАСИВИ</t>
  </si>
  <si>
    <t>Изпълнителен директор:</t>
  </si>
  <si>
    <t>Търговски вземания</t>
  </si>
  <si>
    <t>Законови резерви</t>
  </si>
  <si>
    <t>Пасиви по отсрочени данъци</t>
  </si>
  <si>
    <t>Търговски задължения</t>
  </si>
  <si>
    <t>Съвет на директорите:</t>
  </si>
  <si>
    <t>Юристи: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</si>
  <si>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</si>
  <si>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</si>
  <si>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</si>
  <si>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</si>
  <si>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</si>
  <si>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</si>
  <si>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</si>
  <si>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</si>
  <si>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</si>
  <si>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</si>
  <si>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Разход за данъци върху печалбата</t>
  </si>
  <si>
    <t>Платени лихви и такси по заеми с инвестиционно предназначение</t>
  </si>
  <si>
    <t>Курсови разлики, нетно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</si>
  <si>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</si>
  <si>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</si>
  <si>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</si>
  <si>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</si>
  <si>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</si>
  <si>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</si>
  <si>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</si>
  <si>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Изменение на наличностите от продукция и незавършено производство</t>
  </si>
  <si>
    <t>Други разходи за дейността</t>
  </si>
  <si>
    <t>Печалба от оперативна дейност</t>
  </si>
  <si>
    <t>Печалба преди данъци върху печалбата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</si>
  <si>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</si>
  <si>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</si>
  <si>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</si>
  <si>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</si>
  <si>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</si>
  <si>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към персонала при пенсиониране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</si>
  <si>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</si>
  <si>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</si>
  <si>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</si>
  <si>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</si>
  <si>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</si>
  <si>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Трансфер към резерв "печалби и загуби" при изваждане от употреба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</si>
  <si>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</si>
  <si>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</si>
  <si>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Нетни парични потоци използвани в инвестиционна дейност</t>
  </si>
  <si>
    <t>Изплатени дивиденти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</si>
  <si>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</si>
  <si>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</si>
  <si>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</si>
  <si>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</si>
  <si>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</si>
  <si>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Райфайзенбанк (България)  ЕАД</t>
  </si>
  <si>
    <t>Банка ДСК ЕАД</t>
  </si>
  <si>
    <t xml:space="preserve">Банка Пиреос АД </t>
  </si>
  <si>
    <t>БНП Париба България ЕАД</t>
  </si>
  <si>
    <t>Йорданка Петкова</t>
  </si>
  <si>
    <t>д.и.н. Огнян Донев</t>
  </si>
  <si>
    <t>ОБЩО АКТИВИ</t>
  </si>
  <si>
    <t>Основен  акционерен капитал</t>
  </si>
  <si>
    <t>Задължения към персонала и за социално осигуряване</t>
  </si>
  <si>
    <t>Получени лихви по предоставени заеми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</si>
  <si>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</si>
  <si>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</si>
  <si>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</si>
  <si>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>Александър Тодоров</t>
  </si>
  <si>
    <t>Андрей Брешков</t>
  </si>
  <si>
    <t>Покупки на акции в дъщерни и други предприятия</t>
  </si>
  <si>
    <t xml:space="preserve">Разпределение на печалбата за:               </t>
  </si>
  <si>
    <t xml:space="preserve"> * законови резерви</t>
  </si>
  <si>
    <t xml:space="preserve"> * дивиденти</t>
  </si>
  <si>
    <t xml:space="preserve">Приходи </t>
  </si>
  <si>
    <t xml:space="preserve">Изпълнителен директор: </t>
  </si>
  <si>
    <t>д.и.н.Огнян Донев</t>
  </si>
  <si>
    <t>Гл. счетоводител (Съставител):</t>
  </si>
  <si>
    <t>Предоставени заеми на свързани предприятия</t>
  </si>
  <si>
    <t>Други нетекущи активи</t>
  </si>
  <si>
    <t>Други вземания и предплатени разходи</t>
  </si>
  <si>
    <t xml:space="preserve">Предоставени заеми на свързани лица </t>
  </si>
  <si>
    <t>Възстановени заеми от свързани лица</t>
  </si>
  <si>
    <t>Възстановени заеми от други дружества</t>
  </si>
  <si>
    <t>Дългосрочни банкови заеми</t>
  </si>
  <si>
    <t xml:space="preserve">                                      д.и.н. Огнян Донев</t>
  </si>
  <si>
    <t>Предоставени заеми на трети лица</t>
  </si>
  <si>
    <t>Парични средства и парични еквиваленти на 1 януари</t>
  </si>
  <si>
    <t>Венцислав Стоев</t>
  </si>
  <si>
    <t>Фани Божинова</t>
  </si>
  <si>
    <t>Любимка Георгиева</t>
  </si>
  <si>
    <t>Стефан Йовков</t>
  </si>
  <si>
    <t>Други доходи/(загуби) от дейността</t>
  </si>
  <si>
    <t>Унифарм АД чрез Огнян Палавеев</t>
  </si>
  <si>
    <t>Плащания на доставчици</t>
  </si>
  <si>
    <t xml:space="preserve">Неразпределена печалба </t>
  </si>
  <si>
    <t>Инвестиции в асоциирани дружества</t>
  </si>
  <si>
    <t>Неразпределена печалба</t>
  </si>
  <si>
    <t>Нетни парични потоци от оперативна дейност</t>
  </si>
  <si>
    <t>Финансови (разходи)/приходи, нетно</t>
  </si>
  <si>
    <t>Краткосрочна част на дългосрочни банкови заеми</t>
  </si>
  <si>
    <t>Резерви</t>
  </si>
  <si>
    <t>Ситибанк Н.А.</t>
  </si>
  <si>
    <t>31 декември 2007               BGN'000</t>
  </si>
  <si>
    <t>Задължения по финансов лизинг</t>
  </si>
  <si>
    <t>Ефект от отсрочени данъци върху позиции отчетени директно в  собствения капитал</t>
  </si>
  <si>
    <t>Постъпления от продажба на акции в дъщерни и други предприятия</t>
  </si>
  <si>
    <t>Постъпления от дивиденти</t>
  </si>
  <si>
    <t>Постъпления от краткосрочни  заеми</t>
  </si>
  <si>
    <t>Изплащане на краткосрочни  заеми</t>
  </si>
  <si>
    <t>Постъпления от дългосрочни  заеми</t>
  </si>
  <si>
    <t>Изплащане на дългосрочни заеми</t>
  </si>
  <si>
    <t>Плащания по финансов лизинг</t>
  </si>
  <si>
    <t>Нетно увеличение/(намаление)/ на паричните средства и паричните еквиваленти</t>
  </si>
  <si>
    <t>Обезценка на имоти, машини и съоръжения за сметка на преоценъчен резерв</t>
  </si>
  <si>
    <t>Преоценъчен резерв - имоти, машини и оборудване</t>
  </si>
  <si>
    <t>Преоценъчен резерв - финансови активи</t>
  </si>
  <si>
    <t>Краткосрочна част на облигационни заеми</t>
  </si>
  <si>
    <t>Изплащане на облигационни заеми</t>
  </si>
  <si>
    <t>Нетни парични потоци от/(използвани във) финансова дейност</t>
  </si>
  <si>
    <t>Юробанк и Еф Джи България АД</t>
  </si>
  <si>
    <t>Уникредит  АД</t>
  </si>
  <si>
    <t>МКB Unionbank</t>
  </si>
  <si>
    <t xml:space="preserve">МЕЖДИНЕН ОТЧЕТ ЗА ДОХОДИТЕ </t>
  </si>
  <si>
    <t>МЕЖДИНЕН БАЛАНС</t>
  </si>
  <si>
    <t>МЕЖДИНЕН ОТЧЕТ ЗА ПРОМЕНИТЕ В СОБСТВЕНИЯ КАПИТАЛ</t>
  </si>
  <si>
    <t>Краткосрочни заеми</t>
  </si>
  <si>
    <t xml:space="preserve">МЕЖДИНЕН ОТЧЕТ ЗА ПАРИЧНИТЕ ПОТОЦИ </t>
  </si>
  <si>
    <t>11,12</t>
  </si>
  <si>
    <t>Приложенията на страници от 5 до 31 са неразделна част от финансовия отчет.</t>
  </si>
  <si>
    <t>Салдо на 31 декември 2007</t>
  </si>
  <si>
    <t>за периода м.01 - м.06.2008 година</t>
  </si>
  <si>
    <t>м.01-06.2008   BGN'000</t>
  </si>
  <si>
    <t>м.01-06.2007   BGN'000</t>
  </si>
  <si>
    <t>Парични средства и парични еквиваленит на 30 юни</t>
  </si>
  <si>
    <t>Възстановена обезценка на активи</t>
  </si>
  <si>
    <t>към 30 юни 2008 година</t>
  </si>
  <si>
    <t>30 юни 2008               BGN'000</t>
  </si>
  <si>
    <t>за периода м.01 - 06.2008 година</t>
  </si>
  <si>
    <t>Отписан резерв от преоценка при продажба  на инвестиции на разположение и за продажба</t>
  </si>
  <si>
    <t>Салдо на 30 юни 2008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</si>
</sst>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0.0000"/>
  </numFmts>
  <fonts count="4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2"/>
      <name val="Hebar"/>
      <family val="0"/>
    </font>
    <font>
      <b/>
      <i/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9" fillId="0" borderId="1" xfId="21" applyFont="1" applyFill="1" applyBorder="1" applyAlignment="1">
      <alignment horizontal="left" vertical="center"/>
      <protection/>
    </xf>
    <xf numFmtId="0" fontId="8" fillId="0" borderId="0" xfId="27" applyFont="1" applyFill="1" applyAlignment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49" fontId="10" fillId="0" borderId="0" xfId="23" applyNumberFormat="1" applyFont="1" applyFill="1" applyBorder="1" applyAlignment="1">
      <alignment horizontal="right" vertical="center" wrapText="1"/>
      <protection/>
    </xf>
    <xf numFmtId="0" fontId="8" fillId="0" borderId="0" xfId="22" applyFont="1" applyFill="1">
      <alignment/>
      <protection/>
    </xf>
    <xf numFmtId="0" fontId="8" fillId="0" borderId="0" xfId="22" applyFont="1" applyFill="1" applyBorder="1" applyAlignment="1">
      <alignment horizontal="center"/>
      <protection/>
    </xf>
    <xf numFmtId="177" fontId="8" fillId="0" borderId="0" xfId="22" applyNumberFormat="1" applyFont="1" applyFill="1" applyBorder="1" applyAlignment="1">
      <alignment horizontal="right"/>
      <protection/>
    </xf>
    <xf numFmtId="0" fontId="9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177" fontId="8" fillId="0" borderId="0" xfId="22" applyNumberFormat="1" applyFont="1" applyFill="1" applyAlignment="1">
      <alignment horizontal="right"/>
      <protection/>
    </xf>
    <xf numFmtId="0" fontId="11" fillId="0" borderId="0" xfId="23" applyNumberFormat="1" applyFont="1" applyFill="1" applyBorder="1" applyAlignment="1" applyProtection="1">
      <alignment vertical="top"/>
      <protection/>
    </xf>
    <xf numFmtId="0" fontId="11" fillId="0" borderId="0" xfId="23" applyNumberFormat="1" applyFont="1" applyFill="1" applyBorder="1" applyAlignment="1" applyProtection="1" quotePrefix="1">
      <alignment horizontal="right" vertical="top"/>
      <protection/>
    </xf>
    <xf numFmtId="0" fontId="8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22" applyFont="1" applyFill="1">
      <alignment/>
      <protection/>
    </xf>
    <xf numFmtId="15" fontId="15" fillId="0" borderId="0" xfId="21" applyNumberFormat="1" applyFont="1" applyFill="1" applyBorder="1" applyAlignment="1">
      <alignment horizontal="center" vertical="center" wrapText="1"/>
      <protection/>
    </xf>
    <xf numFmtId="17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9" fillId="0" borderId="0" xfId="21" applyFont="1" applyFill="1" applyBorder="1" applyAlignment="1">
      <alignment horizontal="left" vertical="center"/>
      <protection/>
    </xf>
    <xf numFmtId="17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22" applyFont="1" applyFill="1">
      <alignment/>
      <protection/>
    </xf>
    <xf numFmtId="0" fontId="9" fillId="0" borderId="0" xfId="22" applyFont="1" applyFill="1">
      <alignment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Border="1" applyAlignment="1" applyProtection="1">
      <alignment horizontal="left" vertical="center"/>
      <protection/>
    </xf>
    <xf numFmtId="193" fontId="8" fillId="0" borderId="0" xfId="23" applyNumberFormat="1" applyFont="1" applyFill="1" applyBorder="1" applyAlignment="1" applyProtection="1">
      <alignment vertical="center"/>
      <protection/>
    </xf>
    <xf numFmtId="193" fontId="8" fillId="0" borderId="0" xfId="15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7" fillId="0" borderId="0" xfId="23" applyNumberFormat="1" applyFont="1" applyFill="1" applyBorder="1" applyAlignment="1" applyProtection="1">
      <alignment vertical="top"/>
      <protection locked="0"/>
    </xf>
    <xf numFmtId="0" fontId="8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horizontal="left" vertical="center"/>
      <protection/>
    </xf>
    <xf numFmtId="193" fontId="8" fillId="0" borderId="1" xfId="15" applyNumberFormat="1" applyFont="1" applyFill="1" applyBorder="1" applyAlignment="1" applyProtection="1">
      <alignment vertical="center"/>
      <protection/>
    </xf>
    <xf numFmtId="177" fontId="9" fillId="0" borderId="2" xfId="0" applyNumberFormat="1" applyFont="1" applyFill="1" applyBorder="1" applyAlignment="1">
      <alignment horizontal="right"/>
    </xf>
    <xf numFmtId="0" fontId="22" fillId="0" borderId="1" xfId="21" applyFont="1" applyBorder="1" applyAlignment="1">
      <alignment vertical="center"/>
      <protection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21" applyFont="1" applyAlignment="1">
      <alignment vertical="center"/>
      <protection/>
    </xf>
    <xf numFmtId="0" fontId="17" fillId="0" borderId="0" xfId="0" applyFont="1" applyFill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0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 quotePrefix="1">
      <alignment horizontal="left"/>
      <protection/>
    </xf>
    <xf numFmtId="0" fontId="8" fillId="0" borderId="0" xfId="23" applyFont="1" applyFill="1" applyAlignment="1">
      <alignment horizontal="left"/>
      <protection/>
    </xf>
    <xf numFmtId="0" fontId="2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8" fillId="0" borderId="0" xfId="23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>
      <alignment horizontal="center" wrapText="1"/>
    </xf>
    <xf numFmtId="0" fontId="8" fillId="0" borderId="0" xfId="21" applyFont="1" applyFill="1" applyAlignment="1">
      <alignment vertical="center" wrapText="1"/>
      <protection/>
    </xf>
    <xf numFmtId="0" fontId="9" fillId="0" borderId="0" xfId="23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193" fontId="9" fillId="0" borderId="0" xfId="23" applyNumberFormat="1" applyFont="1" applyFill="1" applyBorder="1" applyAlignment="1" applyProtection="1">
      <alignment vertical="center"/>
      <protection/>
    </xf>
    <xf numFmtId="177" fontId="12" fillId="0" borderId="0" xfId="28" applyNumberFormat="1" applyFont="1" applyFill="1" applyBorder="1" applyAlignment="1">
      <alignment horizontal="right" vertical="center" wrapText="1"/>
      <protection/>
    </xf>
    <xf numFmtId="177" fontId="10" fillId="0" borderId="0" xfId="23" applyNumberFormat="1" applyFont="1" applyFill="1" applyBorder="1" applyAlignment="1">
      <alignment horizontal="right" vertical="center" wrapText="1"/>
      <protection/>
    </xf>
    <xf numFmtId="0" fontId="10" fillId="0" borderId="0" xfId="22" applyFont="1" applyFill="1" applyBorder="1" applyAlignment="1">
      <alignment vertical="top" wrapText="1"/>
      <protection/>
    </xf>
    <xf numFmtId="0" fontId="0" fillId="0" borderId="0" xfId="28" applyFill="1" applyBorder="1" applyAlignment="1">
      <alignment horizontal="left" vertical="center"/>
      <protection/>
    </xf>
    <xf numFmtId="0" fontId="29" fillId="0" borderId="0" xfId="27" applyFont="1" applyFill="1" applyBorder="1" applyAlignment="1" quotePrefix="1">
      <alignment horizontal="left" vertical="center"/>
      <protection/>
    </xf>
    <xf numFmtId="0" fontId="31" fillId="0" borderId="0" xfId="22" applyFont="1" applyFill="1" applyBorder="1" applyAlignment="1">
      <alignment horizontal="center"/>
      <protection/>
    </xf>
    <xf numFmtId="177" fontId="8" fillId="0" borderId="0" xfId="22" applyNumberFormat="1" applyFont="1" applyFill="1" applyBorder="1" applyAlignment="1">
      <alignment horizontal="right"/>
      <protection/>
    </xf>
    <xf numFmtId="177" fontId="8" fillId="0" borderId="0" xfId="22" applyNumberFormat="1" applyFont="1" applyFill="1" applyBorder="1">
      <alignment/>
      <protection/>
    </xf>
    <xf numFmtId="0" fontId="32" fillId="0" borderId="0" xfId="22" applyFont="1" applyFill="1" applyBorder="1" applyAlignment="1">
      <alignment vertical="top" wrapText="1"/>
      <protection/>
    </xf>
    <xf numFmtId="0" fontId="31" fillId="0" borderId="0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vertical="top"/>
      <protection/>
    </xf>
    <xf numFmtId="0" fontId="32" fillId="0" borderId="0" xfId="22" applyFont="1" applyFill="1" applyBorder="1" applyAlignment="1">
      <alignment vertical="top"/>
      <protection/>
    </xf>
    <xf numFmtId="0" fontId="5" fillId="0" borderId="0" xfId="22" applyFont="1" applyFill="1" applyBorder="1">
      <alignment/>
      <protection/>
    </xf>
    <xf numFmtId="0" fontId="17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31" fillId="0" borderId="0" xfId="22" applyFont="1" applyFill="1" applyAlignment="1">
      <alignment horizontal="center"/>
      <protection/>
    </xf>
    <xf numFmtId="0" fontId="33" fillId="0" borderId="0" xfId="21" applyFont="1" applyFill="1" applyBorder="1" applyAlignment="1">
      <alignment horizontal="right" vertical="center"/>
      <protection/>
    </xf>
    <xf numFmtId="177" fontId="8" fillId="0" borderId="1" xfId="0" applyNumberFormat="1" applyFont="1" applyFill="1" applyBorder="1" applyAlignment="1">
      <alignment horizontal="right"/>
    </xf>
    <xf numFmtId="177" fontId="9" fillId="0" borderId="3" xfId="0" applyNumberFormat="1" applyFont="1" applyFill="1" applyBorder="1" applyAlignment="1">
      <alignment horizontal="right"/>
    </xf>
    <xf numFmtId="0" fontId="8" fillId="0" borderId="0" xfId="21" applyFont="1" applyFill="1" applyAlignment="1">
      <alignment horizontal="left" vertical="center" wrapText="1"/>
      <protection/>
    </xf>
    <xf numFmtId="0" fontId="8" fillId="0" borderId="0" xfId="23" applyNumberFormat="1" applyFont="1" applyFill="1" applyBorder="1" applyAlignment="1" applyProtection="1">
      <alignment vertical="center" wrapText="1"/>
      <protection/>
    </xf>
    <xf numFmtId="193" fontId="8" fillId="0" borderId="1" xfId="15" applyNumberFormat="1" applyFont="1" applyFill="1" applyBorder="1" applyAlignment="1" applyProtection="1">
      <alignment horizontal="right" vertical="center"/>
      <protection/>
    </xf>
    <xf numFmtId="193" fontId="8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horizontal="center" vertical="center"/>
      <protection/>
    </xf>
    <xf numFmtId="193" fontId="9" fillId="0" borderId="3" xfId="23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" fontId="23" fillId="0" borderId="0" xfId="2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7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23" applyNumberFormat="1" applyFont="1" applyFill="1" applyBorder="1" applyAlignment="1" applyProtection="1">
      <alignment horizontal="center" wrapText="1"/>
      <protection/>
    </xf>
    <xf numFmtId="0" fontId="34" fillId="0" borderId="0" xfId="0" applyFont="1" applyFill="1" applyBorder="1" applyAlignment="1">
      <alignment horizontal="center"/>
    </xf>
    <xf numFmtId="177" fontId="17" fillId="0" borderId="0" xfId="22" applyNumberFormat="1" applyFont="1" applyFill="1" applyBorder="1">
      <alignment/>
      <protection/>
    </xf>
    <xf numFmtId="177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>
      <alignment/>
      <protection/>
    </xf>
    <xf numFmtId="49" fontId="17" fillId="0" borderId="0" xfId="22" applyNumberFormat="1" applyFont="1" applyFill="1" applyBorder="1">
      <alignment/>
      <protection/>
    </xf>
    <xf numFmtId="177" fontId="17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 horizontal="center"/>
      <protection/>
    </xf>
    <xf numFmtId="49" fontId="17" fillId="0" borderId="0" xfId="22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49" fontId="5" fillId="0" borderId="0" xfId="22" applyNumberFormat="1" applyFont="1" applyFill="1" applyBorder="1" applyAlignment="1">
      <alignment horizontal="right"/>
      <protection/>
    </xf>
    <xf numFmtId="177" fontId="5" fillId="0" borderId="0" xfId="22" applyNumberFormat="1" applyFont="1" applyFill="1" applyBorder="1">
      <alignment/>
      <protection/>
    </xf>
    <xf numFmtId="0" fontId="21" fillId="0" borderId="0" xfId="0" applyFont="1" applyFill="1" applyAlignment="1">
      <alignment/>
    </xf>
    <xf numFmtId="193" fontId="8" fillId="0" borderId="0" xfId="15" applyNumberFormat="1" applyFont="1" applyFill="1" applyBorder="1" applyAlignment="1" applyProtection="1">
      <alignment horizontal="right" vertical="center"/>
      <protection/>
    </xf>
    <xf numFmtId="177" fontId="17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199" fontId="13" fillId="0" borderId="0" xfId="15" applyNumberFormat="1" applyFont="1" applyFill="1" applyBorder="1" applyAlignment="1">
      <alignment/>
    </xf>
    <xf numFmtId="199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199" fontId="12" fillId="0" borderId="2" xfId="26" applyNumberFormat="1" applyFont="1" applyFill="1" applyBorder="1" applyAlignment="1">
      <alignment horizontal="right" vertical="center"/>
      <protection/>
    </xf>
    <xf numFmtId="199" fontId="12" fillId="0" borderId="0" xfId="26" applyNumberFormat="1" applyFont="1" applyFill="1" applyBorder="1" applyAlignment="1">
      <alignment horizontal="right" vertical="center"/>
      <protection/>
    </xf>
    <xf numFmtId="199" fontId="13" fillId="0" borderId="0" xfId="0" applyNumberFormat="1" applyFont="1" applyFill="1" applyBorder="1" applyAlignment="1">
      <alignment horizontal="right"/>
    </xf>
    <xf numFmtId="199" fontId="12" fillId="0" borderId="3" xfId="26" applyNumberFormat="1" applyFont="1" applyFill="1" applyBorder="1" applyAlignment="1">
      <alignment horizontal="right" vertical="center"/>
      <protection/>
    </xf>
    <xf numFmtId="199" fontId="8" fillId="0" borderId="0" xfId="0" applyNumberFormat="1" applyFont="1" applyFill="1" applyBorder="1" applyAlignment="1">
      <alignment horizontal="center" vertical="center" wrapText="1"/>
    </xf>
    <xf numFmtId="199" fontId="12" fillId="0" borderId="2" xfId="26" applyNumberFormat="1" applyFont="1" applyFill="1" applyBorder="1" applyAlignment="1">
      <alignment vertical="center"/>
      <protection/>
    </xf>
    <xf numFmtId="199" fontId="12" fillId="0" borderId="0" xfId="26" applyNumberFormat="1" applyFont="1" applyFill="1" applyBorder="1" applyAlignment="1">
      <alignment vertical="center"/>
      <protection/>
    </xf>
    <xf numFmtId="199" fontId="12" fillId="0" borderId="1" xfId="26" applyNumberFormat="1" applyFont="1" applyFill="1" applyBorder="1" applyAlignment="1">
      <alignment vertical="center"/>
      <protection/>
    </xf>
    <xf numFmtId="199" fontId="12" fillId="0" borderId="3" xfId="2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 quotePrefix="1">
      <alignment horizontal="right" vertical="center"/>
    </xf>
    <xf numFmtId="177" fontId="8" fillId="0" borderId="0" xfId="25" applyNumberFormat="1" applyFont="1" applyFill="1" applyBorder="1" applyAlignment="1">
      <alignment horizontal="right"/>
      <protection/>
    </xf>
    <xf numFmtId="177" fontId="9" fillId="0" borderId="2" xfId="25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1" fillId="0" borderId="0" xfId="23" applyNumberFormat="1" applyFont="1" applyFill="1" applyBorder="1" applyAlignment="1" applyProtection="1">
      <alignment vertical="center"/>
      <protection/>
    </xf>
    <xf numFmtId="193" fontId="11" fillId="0" borderId="0" xfId="15" applyNumberFormat="1" applyFont="1" applyFill="1" applyBorder="1" applyAlignment="1" applyProtection="1">
      <alignment horizontal="right" vertical="center"/>
      <protection/>
    </xf>
    <xf numFmtId="193" fontId="7" fillId="0" borderId="0" xfId="15" applyNumberFormat="1" applyFont="1" applyFill="1" applyBorder="1" applyAlignment="1" applyProtection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0" fontId="7" fillId="0" borderId="0" xfId="23" applyNumberFormat="1" applyFont="1" applyFill="1" applyBorder="1" applyAlignment="1" applyProtection="1">
      <alignment horizontal="left" vertical="center"/>
      <protection/>
    </xf>
    <xf numFmtId="193" fontId="7" fillId="0" borderId="0" xfId="15" applyNumberFormat="1" applyFont="1" applyFill="1" applyBorder="1" applyAlignment="1" applyProtection="1">
      <alignment vertic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0" fillId="0" borderId="0" xfId="21" applyFont="1" applyFill="1" applyBorder="1" applyAlignment="1">
      <alignment horizontal="right" vertical="center"/>
      <protection/>
    </xf>
    <xf numFmtId="193" fontId="7" fillId="0" borderId="0" xfId="15" applyNumberFormat="1" applyFont="1" applyFill="1" applyBorder="1" applyAlignment="1" applyProtection="1">
      <alignment horizontal="right" vertical="center"/>
      <protection/>
    </xf>
    <xf numFmtId="177" fontId="9" fillId="0" borderId="1" xfId="25" applyNumberFormat="1" applyFont="1" applyFill="1" applyBorder="1" applyAlignment="1">
      <alignment horizontal="right"/>
      <protection/>
    </xf>
    <xf numFmtId="0" fontId="17" fillId="0" borderId="0" xfId="22" applyFont="1" applyFill="1" applyBorder="1" applyAlignment="1">
      <alignment horizontal="left" wrapText="1"/>
      <protection/>
    </xf>
    <xf numFmtId="193" fontId="8" fillId="0" borderId="0" xfId="15" applyNumberFormat="1" applyFont="1" applyFill="1" applyBorder="1" applyAlignment="1" applyProtection="1">
      <alignment horizontal="right"/>
      <protection/>
    </xf>
    <xf numFmtId="193" fontId="8" fillId="0" borderId="0" xfId="15" applyNumberFormat="1" applyFont="1" applyFill="1" applyBorder="1" applyAlignment="1" applyProtection="1">
      <alignment horizontal="right"/>
      <protection/>
    </xf>
    <xf numFmtId="193" fontId="8" fillId="0" borderId="0" xfId="15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 wrapText="1"/>
    </xf>
    <xf numFmtId="0" fontId="36" fillId="0" borderId="0" xfId="0" applyFont="1" applyFill="1" applyAlignment="1">
      <alignment/>
    </xf>
    <xf numFmtId="177" fontId="9" fillId="0" borderId="0" xfId="0" applyNumberFormat="1" applyFont="1" applyFill="1" applyBorder="1" applyAlignment="1">
      <alignment horizontal="right" vertical="center" wrapText="1"/>
    </xf>
    <xf numFmtId="1" fontId="23" fillId="0" borderId="0" xfId="28" applyNumberFormat="1" applyFont="1" applyFill="1" applyBorder="1" applyAlignment="1">
      <alignment vertical="center" wrapText="1"/>
      <protection/>
    </xf>
    <xf numFmtId="177" fontId="12" fillId="0" borderId="0" xfId="28" applyNumberFormat="1" applyFont="1" applyFill="1" applyBorder="1" applyAlignment="1">
      <alignment vertical="center" wrapText="1"/>
      <protection/>
    </xf>
    <xf numFmtId="0" fontId="30" fillId="0" borderId="0" xfId="24" applyFont="1" applyFill="1" applyBorder="1" applyAlignment="1">
      <alignment vertical="center" wrapText="1"/>
      <protection/>
    </xf>
    <xf numFmtId="177" fontId="8" fillId="0" borderId="0" xfId="22" applyNumberFormat="1" applyFont="1" applyFill="1" applyBorder="1" applyAlignment="1">
      <alignment/>
      <protection/>
    </xf>
    <xf numFmtId="177" fontId="8" fillId="0" borderId="0" xfId="25" applyNumberFormat="1" applyFont="1" applyFill="1" applyBorder="1" applyAlignment="1">
      <alignment/>
      <protection/>
    </xf>
    <xf numFmtId="177" fontId="8" fillId="0" borderId="0" xfId="22" applyNumberFormat="1" applyFont="1" applyFill="1" applyAlignment="1">
      <alignment/>
      <protection/>
    </xf>
    <xf numFmtId="177" fontId="9" fillId="0" borderId="0" xfId="25" applyNumberFormat="1" applyFont="1" applyFill="1" applyBorder="1" applyAlignment="1">
      <alignment/>
      <protection/>
    </xf>
    <xf numFmtId="177" fontId="5" fillId="0" borderId="0" xfId="22" applyNumberFormat="1" applyFont="1" applyFill="1" applyBorder="1" applyAlignment="1">
      <alignment/>
      <protection/>
    </xf>
    <xf numFmtId="177" fontId="17" fillId="0" borderId="0" xfId="22" applyNumberFormat="1" applyFont="1" applyFill="1" applyBorder="1" applyAlignment="1">
      <alignment/>
      <protection/>
    </xf>
    <xf numFmtId="49" fontId="5" fillId="0" borderId="0" xfId="22" applyNumberFormat="1" applyFont="1" applyFill="1" applyBorder="1" applyAlignment="1">
      <alignment/>
      <protection/>
    </xf>
    <xf numFmtId="177" fontId="8" fillId="0" borderId="0" xfId="22" applyNumberFormat="1" applyFont="1" applyFill="1" applyBorder="1" applyAlignment="1">
      <alignment/>
      <protection/>
    </xf>
    <xf numFmtId="0" fontId="0" fillId="0" borderId="0" xfId="28" applyFill="1" applyBorder="1" applyAlignment="1">
      <alignment vertical="center"/>
      <protection/>
    </xf>
    <xf numFmtId="0" fontId="39" fillId="0" borderId="0" xfId="29" applyFont="1" applyFill="1" applyBorder="1" applyAlignment="1">
      <alignment horizontal="left" vertical="center"/>
      <protection/>
    </xf>
    <xf numFmtId="0" fontId="9" fillId="0" borderId="0" xfId="23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left"/>
      <protection/>
    </xf>
    <xf numFmtId="0" fontId="11" fillId="0" borderId="0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right"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4" fillId="0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179" fontId="13" fillId="0" borderId="0" xfId="15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0" fontId="16" fillId="0" borderId="0" xfId="30" applyFont="1" applyFill="1">
      <alignment/>
      <protection/>
    </xf>
    <xf numFmtId="0" fontId="20" fillId="0" borderId="0" xfId="21" applyFont="1" applyFill="1" applyBorder="1" applyAlignment="1">
      <alignment horizontal="left"/>
      <protection/>
    </xf>
    <xf numFmtId="193" fontId="9" fillId="0" borderId="2" xfId="23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>
      <alignment/>
    </xf>
    <xf numFmtId="0" fontId="21" fillId="2" borderId="0" xfId="0" applyFont="1" applyFill="1" applyAlignment="1">
      <alignment/>
    </xf>
    <xf numFmtId="0" fontId="35" fillId="2" borderId="0" xfId="0" applyFont="1" applyFill="1" applyAlignment="1">
      <alignment/>
    </xf>
    <xf numFmtId="179" fontId="13" fillId="0" borderId="0" xfId="15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9" fillId="0" borderId="1" xfId="21" applyFont="1" applyFill="1" applyBorder="1" applyAlignment="1">
      <alignment horizontal="left" vertical="center"/>
      <protection/>
    </xf>
    <xf numFmtId="0" fontId="0" fillId="0" borderId="1" xfId="28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28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23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FS_2004_Final_28.03.05" xfId="24"/>
    <cellStyle name="Normal_FS_SOPHARMA_2005 (2)" xfId="25"/>
    <cellStyle name="Normal_P&amp;L" xfId="26"/>
    <cellStyle name="Normal_P&amp;L_Financial statements_bg model 2002" xfId="27"/>
    <cellStyle name="Normal_Sheet2" xfId="28"/>
    <cellStyle name="Normal_SOPHARMA_FS_01_12_2007_predvaritelen" xfId="29"/>
    <cellStyle name="Normal_Vatreshno_Gr_Spravki_2004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Stanimirova\Desktop\SOPHARMA_FS_01_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1">
          <cell r="A1" t="str">
            <v>СОФАРМА АД</v>
          </cell>
        </row>
        <row r="49">
          <cell r="A49" t="str">
            <v>Гл. счетоводител (Съставител):</v>
          </cell>
        </row>
        <row r="50">
          <cell r="A50" t="str">
            <v>Йорданка Петкова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СОФАРМА АД</v>
          </cell>
        </row>
      </sheetData>
      <sheetData sheetId="1">
        <row r="1">
          <cell r="A1" t="str">
            <v>СОФАРМА АД</v>
          </cell>
        </row>
        <row r="40">
          <cell r="A40" t="str">
            <v>Приложенията на страници от 5 до 31 са неразделна част от финансовия отчет.</v>
          </cell>
        </row>
      </sheetData>
      <sheetData sheetId="2">
        <row r="56">
          <cell r="A56" t="str">
            <v>Приложенията на страници от 5 до 31 са неразделна част от финансовия отчет.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2"/>
  <sheetViews>
    <sheetView tabSelected="1" workbookViewId="0" topLeftCell="A1">
      <selection activeCell="C50" sqref="C50"/>
    </sheetView>
  </sheetViews>
  <sheetFormatPr defaultColWidth="9.28125" defaultRowHeight="12.75" customHeight="1" zeroHeight="1"/>
  <cols>
    <col min="1" max="2" width="9.28125" style="49" customWidth="1"/>
    <col min="3" max="3" width="15.7109375" style="49" customWidth="1"/>
    <col min="4" max="9" width="9.28125" style="49" customWidth="1"/>
    <col min="10" max="16384" width="9.28125" style="49" hidden="1" customWidth="1"/>
  </cols>
  <sheetData>
    <row r="1" spans="1:8" ht="18.75">
      <c r="A1" s="47" t="s">
        <v>0</v>
      </c>
      <c r="B1" s="48"/>
      <c r="C1" s="48"/>
      <c r="D1" s="54" t="s">
        <v>47</v>
      </c>
      <c r="E1" s="48"/>
      <c r="F1" s="48"/>
      <c r="G1" s="48"/>
      <c r="H1" s="48"/>
    </row>
    <row r="2" ht="12.75"/>
    <row r="3" ht="12.75"/>
    <row r="4" ht="12.75"/>
    <row r="5" spans="1:9" ht="18.75">
      <c r="A5" s="50" t="s">
        <v>26</v>
      </c>
      <c r="D5" s="125" t="s">
        <v>78</v>
      </c>
      <c r="E5" s="121"/>
      <c r="F5" s="51"/>
      <c r="G5" s="51"/>
      <c r="H5" s="51"/>
      <c r="I5" s="51"/>
    </row>
    <row r="6" spans="1:9" ht="17.25" customHeight="1">
      <c r="A6" s="50"/>
      <c r="D6" s="125" t="s">
        <v>85</v>
      </c>
      <c r="E6" s="121"/>
      <c r="F6" s="51"/>
      <c r="G6" s="51"/>
      <c r="H6" s="51"/>
      <c r="I6" s="51"/>
    </row>
    <row r="7" spans="1:9" ht="18.75">
      <c r="A7" s="50"/>
      <c r="D7" s="125" t="s">
        <v>86</v>
      </c>
      <c r="E7" s="121"/>
      <c r="F7" s="51"/>
      <c r="G7" s="51"/>
      <c r="H7" s="51"/>
      <c r="I7" s="51"/>
    </row>
    <row r="8" spans="1:9" ht="18.75">
      <c r="A8" s="50"/>
      <c r="D8" s="125" t="s">
        <v>111</v>
      </c>
      <c r="E8" s="121"/>
      <c r="F8" s="51"/>
      <c r="G8" s="51"/>
      <c r="H8" s="51"/>
      <c r="I8" s="51"/>
    </row>
    <row r="9" spans="1:9" ht="16.5">
      <c r="A9" s="52"/>
      <c r="D9" s="125" t="s">
        <v>87</v>
      </c>
      <c r="E9" s="121"/>
      <c r="F9" s="52"/>
      <c r="G9" s="51"/>
      <c r="H9" s="51"/>
      <c r="I9" s="51"/>
    </row>
    <row r="10" spans="1:9" ht="18.75">
      <c r="A10" s="50"/>
      <c r="D10" s="125"/>
      <c r="E10" s="121"/>
      <c r="F10" s="51"/>
      <c r="G10" s="51"/>
      <c r="H10" s="51"/>
      <c r="I10" s="51"/>
    </row>
    <row r="11" spans="1:9" ht="18.75">
      <c r="A11" s="50"/>
      <c r="D11" s="120"/>
      <c r="E11" s="121"/>
      <c r="F11" s="51"/>
      <c r="G11" s="51"/>
      <c r="H11" s="51"/>
      <c r="I11" s="51"/>
    </row>
    <row r="12" spans="1:9" ht="18.75">
      <c r="A12" s="50"/>
      <c r="D12" s="120"/>
      <c r="E12" s="120"/>
      <c r="F12" s="51"/>
      <c r="G12" s="51"/>
      <c r="H12" s="51"/>
      <c r="I12" s="51"/>
    </row>
    <row r="13" spans="1:9" ht="18.75">
      <c r="A13" s="50"/>
      <c r="D13" s="120"/>
      <c r="E13" s="120"/>
      <c r="F13" s="51"/>
      <c r="G13" s="51"/>
      <c r="H13" s="51"/>
      <c r="I13" s="51"/>
    </row>
    <row r="14" spans="1:9" ht="18.75">
      <c r="A14" s="50"/>
      <c r="D14" s="27"/>
      <c r="E14" s="27"/>
      <c r="F14" s="27"/>
      <c r="G14" s="51"/>
      <c r="H14" s="51"/>
      <c r="I14" s="51"/>
    </row>
    <row r="15" spans="1:7" ht="18.75">
      <c r="A15" s="50" t="s">
        <v>21</v>
      </c>
      <c r="D15" s="27" t="s">
        <v>78</v>
      </c>
      <c r="E15" s="103"/>
      <c r="F15" s="103"/>
      <c r="G15" s="104"/>
    </row>
    <row r="16" spans="4:9" ht="16.5">
      <c r="D16" s="27"/>
      <c r="E16" s="103"/>
      <c r="F16" s="103"/>
      <c r="G16" s="106"/>
      <c r="H16" s="51"/>
      <c r="I16" s="51"/>
    </row>
    <row r="17" spans="1:9" ht="18.75">
      <c r="A17" s="50"/>
      <c r="D17" s="27"/>
      <c r="E17" s="103"/>
      <c r="F17" s="103"/>
      <c r="G17" s="106"/>
      <c r="H17" s="51"/>
      <c r="I17" s="51"/>
    </row>
    <row r="18" spans="1:9" ht="18.75">
      <c r="A18" s="50"/>
      <c r="D18" s="27"/>
      <c r="E18" s="103"/>
      <c r="F18" s="103"/>
      <c r="G18" s="106"/>
      <c r="H18" s="51"/>
      <c r="I18" s="51"/>
    </row>
    <row r="19" spans="1:9" ht="18.75">
      <c r="A19" s="50" t="s">
        <v>45</v>
      </c>
      <c r="B19" s="50"/>
      <c r="C19" s="50"/>
      <c r="D19" s="27" t="s">
        <v>77</v>
      </c>
      <c r="E19" s="103"/>
      <c r="F19" s="103"/>
      <c r="G19" s="106"/>
      <c r="H19" s="51"/>
      <c r="I19" s="51"/>
    </row>
    <row r="20" spans="1:9" ht="18.75">
      <c r="A20" s="50"/>
      <c r="D20" s="27"/>
      <c r="E20" s="103"/>
      <c r="F20" s="103"/>
      <c r="G20" s="104"/>
      <c r="H20" s="50"/>
      <c r="I20" s="50"/>
    </row>
    <row r="21" spans="1:7" ht="18.75">
      <c r="A21" s="50"/>
      <c r="D21" s="27"/>
      <c r="E21" s="103"/>
      <c r="F21" s="103"/>
      <c r="G21" s="104"/>
    </row>
    <row r="22" spans="1:7" ht="18.75">
      <c r="A22" s="50" t="s">
        <v>1</v>
      </c>
      <c r="D22" s="27" t="s">
        <v>68</v>
      </c>
      <c r="E22" s="103"/>
      <c r="F22" s="103"/>
      <c r="G22" s="104"/>
    </row>
    <row r="23" spans="1:7" ht="18.75">
      <c r="A23" s="50"/>
      <c r="D23" s="27" t="s">
        <v>69</v>
      </c>
      <c r="E23" s="103"/>
      <c r="F23" s="103"/>
      <c r="G23" s="104"/>
    </row>
    <row r="24" spans="1:7" ht="18.75">
      <c r="A24" s="50"/>
      <c r="D24" s="51"/>
      <c r="E24" s="106"/>
      <c r="F24" s="106"/>
      <c r="G24" s="104"/>
    </row>
    <row r="25" spans="1:7" ht="18.75">
      <c r="A25" s="50"/>
      <c r="D25" s="27"/>
      <c r="E25" s="104"/>
      <c r="F25" s="104"/>
      <c r="G25" s="104"/>
    </row>
    <row r="26" spans="1:7" ht="18.75">
      <c r="A26" s="50"/>
      <c r="D26" s="27"/>
      <c r="E26" s="104"/>
      <c r="F26" s="104"/>
      <c r="G26" s="104"/>
    </row>
    <row r="27" spans="1:7" ht="18.75">
      <c r="A27" s="50" t="s">
        <v>27</v>
      </c>
      <c r="C27" s="122"/>
      <c r="D27" s="27" t="s">
        <v>71</v>
      </c>
      <c r="E27" s="103"/>
      <c r="F27" s="104"/>
      <c r="G27" s="165"/>
    </row>
    <row r="28" spans="1:7" ht="18.75">
      <c r="A28" s="50"/>
      <c r="C28" s="122"/>
      <c r="D28" s="27" t="s">
        <v>70</v>
      </c>
      <c r="E28" s="103"/>
      <c r="F28" s="104"/>
      <c r="G28" s="107"/>
    </row>
    <row r="29" spans="1:7" ht="18.75">
      <c r="A29" s="50"/>
      <c r="C29" s="122"/>
      <c r="D29" s="27" t="s">
        <v>72</v>
      </c>
      <c r="E29" s="103"/>
      <c r="F29" s="104"/>
      <c r="G29" s="107"/>
    </row>
    <row r="30" spans="1:7" ht="18.75">
      <c r="A30" s="50"/>
      <c r="C30" s="122"/>
      <c r="D30" s="27" t="s">
        <v>106</v>
      </c>
      <c r="E30" s="103"/>
      <c r="F30" s="104"/>
      <c r="G30" s="107"/>
    </row>
    <row r="31" spans="1:7" ht="18.75">
      <c r="A31" s="50"/>
      <c r="C31" s="122"/>
      <c r="D31" s="27" t="s">
        <v>107</v>
      </c>
      <c r="E31" s="103"/>
      <c r="F31" s="104"/>
      <c r="G31" s="107"/>
    </row>
    <row r="32" spans="1:7" ht="18.75">
      <c r="A32" s="50"/>
      <c r="D32" s="27" t="s">
        <v>108</v>
      </c>
      <c r="E32" s="107"/>
      <c r="F32" s="107"/>
      <c r="G32" s="107"/>
    </row>
    <row r="33" spans="1:7" ht="18.75">
      <c r="A33" s="50"/>
      <c r="C33" s="51"/>
      <c r="D33" s="27" t="s">
        <v>109</v>
      </c>
      <c r="E33" s="106"/>
      <c r="F33" s="104"/>
      <c r="G33" s="107"/>
    </row>
    <row r="34" spans="1:7" ht="18.75">
      <c r="A34" s="50"/>
      <c r="D34" s="27"/>
      <c r="E34" s="107"/>
      <c r="F34" s="104"/>
      <c r="G34" s="107"/>
    </row>
    <row r="35" spans="1:9" ht="18.75">
      <c r="A35" s="50" t="s">
        <v>2</v>
      </c>
      <c r="D35" s="216" t="s">
        <v>73</v>
      </c>
      <c r="E35" s="217"/>
      <c r="F35" s="217"/>
      <c r="G35" s="217"/>
      <c r="H35" s="50"/>
      <c r="I35" s="50"/>
    </row>
    <row r="36" spans="1:9" ht="18.75">
      <c r="A36" s="50"/>
      <c r="D36" s="216" t="s">
        <v>74</v>
      </c>
      <c r="E36" s="217"/>
      <c r="F36" s="217"/>
      <c r="G36" s="217"/>
      <c r="H36" s="50"/>
      <c r="I36" s="50"/>
    </row>
    <row r="37" spans="1:7" ht="18.75">
      <c r="A37" s="50"/>
      <c r="D37" s="216" t="s">
        <v>138</v>
      </c>
      <c r="E37" s="217"/>
      <c r="F37" s="217"/>
      <c r="G37" s="217"/>
    </row>
    <row r="38" spans="1:7" ht="18.75">
      <c r="A38" s="50"/>
      <c r="D38" s="216" t="s">
        <v>75</v>
      </c>
      <c r="E38" s="217"/>
      <c r="F38" s="217"/>
      <c r="G38" s="217"/>
    </row>
    <row r="39" spans="1:7" ht="18.75">
      <c r="A39" s="50"/>
      <c r="D39" s="216" t="s">
        <v>139</v>
      </c>
      <c r="E39" s="217"/>
      <c r="F39" s="217"/>
      <c r="G39" s="217"/>
    </row>
    <row r="40" spans="1:7" ht="18.75">
      <c r="A40" s="50"/>
      <c r="D40" s="216" t="s">
        <v>76</v>
      </c>
      <c r="E40" s="217"/>
      <c r="F40" s="217"/>
      <c r="G40" s="217"/>
    </row>
    <row r="41" spans="1:7" ht="18.75">
      <c r="A41" s="50"/>
      <c r="D41" s="216" t="s">
        <v>120</v>
      </c>
      <c r="E41" s="217"/>
      <c r="F41" s="217"/>
      <c r="G41" s="217"/>
    </row>
    <row r="42" spans="1:7" ht="18.75">
      <c r="A42" s="50"/>
      <c r="D42" s="216" t="s">
        <v>140</v>
      </c>
      <c r="E42" s="217"/>
      <c r="F42" s="217"/>
      <c r="G42" s="217"/>
    </row>
    <row r="43" spans="1:7" ht="18.75">
      <c r="A43" s="50"/>
      <c r="D43" s="27"/>
      <c r="E43" s="107"/>
      <c r="F43" s="104"/>
      <c r="G43" s="107"/>
    </row>
    <row r="44" spans="1:9" ht="18.75">
      <c r="A44" s="50" t="s">
        <v>28</v>
      </c>
      <c r="D44" s="51" t="s">
        <v>37</v>
      </c>
      <c r="E44" s="107"/>
      <c r="F44" s="107"/>
      <c r="G44" s="108"/>
      <c r="H44" s="53"/>
      <c r="I44" s="53"/>
    </row>
    <row r="45" spans="1:7" ht="18.75">
      <c r="A45" s="50"/>
      <c r="E45" s="107"/>
      <c r="F45" s="104"/>
      <c r="G45" s="107"/>
    </row>
    <row r="46" spans="1:6" ht="18.75">
      <c r="A46" s="50"/>
      <c r="F46" s="50"/>
    </row>
    <row r="47" spans="1:6" ht="18.75">
      <c r="A47" s="50"/>
      <c r="F47" s="50"/>
    </row>
    <row r="48" spans="1:6" ht="18.75">
      <c r="A48" s="50"/>
      <c r="F48" s="50"/>
    </row>
    <row r="49" spans="1:6" ht="18.75">
      <c r="A49" s="50"/>
      <c r="F49" s="50"/>
    </row>
    <row r="50" spans="1:6" ht="18.75">
      <c r="A50" s="50"/>
      <c r="F50" s="50"/>
    </row>
    <row r="51" spans="1:6" ht="18.75">
      <c r="A51" s="50"/>
      <c r="F51" s="50"/>
    </row>
    <row r="52" spans="1:6" ht="18.75">
      <c r="A52" s="50"/>
      <c r="F52" s="50"/>
    </row>
    <row r="53" ht="12.75"/>
    <row r="54" ht="12.75"/>
    <row r="55" ht="12.75"/>
    <row r="56" ht="12.75"/>
    <row r="57" ht="12.75"/>
    <row r="58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70"/>
  <sheetViews>
    <sheetView zoomScaleSheetLayoutView="80" workbookViewId="0" topLeftCell="A1">
      <selection activeCell="D14" sqref="D14"/>
    </sheetView>
  </sheetViews>
  <sheetFormatPr defaultColWidth="9.140625" defaultRowHeight="12.75"/>
  <cols>
    <col min="1" max="1" width="42.421875" style="24" customWidth="1"/>
    <col min="2" max="2" width="14.8515625" style="67" customWidth="1"/>
    <col min="3" max="3" width="4.421875" style="67" customWidth="1"/>
    <col min="4" max="4" width="12.28125" style="67" customWidth="1"/>
    <col min="5" max="5" width="2.00390625" style="19" customWidth="1"/>
    <col min="6" max="6" width="12.28125" style="19" customWidth="1"/>
    <col min="7" max="7" width="2.00390625" style="24" bestFit="1" customWidth="1"/>
    <col min="8" max="8" width="5.00390625" style="24" customWidth="1"/>
    <col min="9" max="16384" width="9.140625" style="24" customWidth="1"/>
  </cols>
  <sheetData>
    <row r="1" spans="1:6" ht="15">
      <c r="A1" s="220" t="str">
        <f>'Cover '!D1</f>
        <v>СОФАРМА АД</v>
      </c>
      <c r="B1" s="221"/>
      <c r="C1" s="221"/>
      <c r="D1" s="221"/>
      <c r="E1" s="221"/>
      <c r="F1" s="221"/>
    </row>
    <row r="2" spans="1:6" s="70" customFormat="1" ht="15">
      <c r="A2" s="222" t="s">
        <v>141</v>
      </c>
      <c r="B2" s="223"/>
      <c r="C2" s="223"/>
      <c r="D2" s="223"/>
      <c r="E2" s="223"/>
      <c r="F2" s="223"/>
    </row>
    <row r="3" spans="1:6" ht="15">
      <c r="A3" s="196" t="s">
        <v>149</v>
      </c>
      <c r="B3" s="198"/>
      <c r="C3" s="198"/>
      <c r="D3" s="198"/>
      <c r="E3" s="197"/>
      <c r="F3" s="197"/>
    </row>
    <row r="4" spans="1:6" ht="15">
      <c r="A4" s="196"/>
      <c r="B4" s="198"/>
      <c r="C4" s="198"/>
      <c r="D4" s="198"/>
      <c r="E4" s="197"/>
      <c r="F4" s="197"/>
    </row>
    <row r="5" spans="1:6" ht="15" customHeight="1">
      <c r="A5" s="70"/>
      <c r="B5" s="226" t="s">
        <v>8</v>
      </c>
      <c r="C5" s="199"/>
      <c r="D5" s="227" t="s">
        <v>150</v>
      </c>
      <c r="E5" s="119"/>
      <c r="F5" s="227" t="s">
        <v>151</v>
      </c>
    </row>
    <row r="6" spans="1:6" ht="15">
      <c r="A6" s="70"/>
      <c r="B6" s="226"/>
      <c r="C6" s="199"/>
      <c r="D6" s="228"/>
      <c r="E6" s="68"/>
      <c r="F6" s="228"/>
    </row>
    <row r="7" spans="1:6" ht="15">
      <c r="A7" s="200"/>
      <c r="E7" s="21"/>
      <c r="F7" s="67"/>
    </row>
    <row r="8" spans="1:6" ht="15">
      <c r="A8" s="200"/>
      <c r="E8" s="21"/>
      <c r="F8" s="67"/>
    </row>
    <row r="9" spans="1:9" ht="15" customHeight="1">
      <c r="A9" s="70" t="s">
        <v>92</v>
      </c>
      <c r="B9" s="67">
        <v>3</v>
      </c>
      <c r="D9" s="18">
        <v>76396</v>
      </c>
      <c r="F9" s="18">
        <v>73860</v>
      </c>
      <c r="I9" s="182"/>
    </row>
    <row r="10" spans="1:6" ht="15">
      <c r="A10" s="70" t="s">
        <v>110</v>
      </c>
      <c r="B10" s="67">
        <v>4</v>
      </c>
      <c r="D10" s="18">
        <v>1020</v>
      </c>
      <c r="F10" s="18">
        <v>792</v>
      </c>
    </row>
    <row r="11" spans="1:6" ht="31.5" customHeight="1">
      <c r="A11" s="69" t="s">
        <v>48</v>
      </c>
      <c r="D11" s="18">
        <v>8970</v>
      </c>
      <c r="F11" s="18">
        <v>3456</v>
      </c>
    </row>
    <row r="12" spans="1:7" ht="15">
      <c r="A12" s="70" t="s">
        <v>4</v>
      </c>
      <c r="B12" s="67">
        <v>5</v>
      </c>
      <c r="D12" s="18">
        <v>-26383</v>
      </c>
      <c r="F12" s="18">
        <v>-19775</v>
      </c>
      <c r="G12" s="181"/>
    </row>
    <row r="13" spans="1:7" ht="15">
      <c r="A13" s="70" t="s">
        <v>5</v>
      </c>
      <c r="B13" s="67">
        <v>6</v>
      </c>
      <c r="D13" s="18">
        <v>-26299</v>
      </c>
      <c r="F13" s="18">
        <v>-20566</v>
      </c>
      <c r="G13" s="181"/>
    </row>
    <row r="14" spans="1:7" ht="15">
      <c r="A14" s="70" t="s">
        <v>12</v>
      </c>
      <c r="B14" s="67">
        <v>7</v>
      </c>
      <c r="D14" s="18">
        <v>-12678</v>
      </c>
      <c r="F14" s="18">
        <v>-9822</v>
      </c>
      <c r="G14" s="183"/>
    </row>
    <row r="15" spans="1:7" ht="15">
      <c r="A15" s="70" t="s">
        <v>84</v>
      </c>
      <c r="B15" s="67" t="s">
        <v>146</v>
      </c>
      <c r="D15" s="18">
        <v>-4095</v>
      </c>
      <c r="F15" s="18">
        <v>-3320</v>
      </c>
      <c r="G15" s="181"/>
    </row>
    <row r="16" spans="1:6" ht="15">
      <c r="A16" s="69" t="s">
        <v>153</v>
      </c>
      <c r="B16" s="67">
        <v>8</v>
      </c>
      <c r="D16" s="18">
        <v>623</v>
      </c>
      <c r="F16" s="18">
        <v>29</v>
      </c>
    </row>
    <row r="17" spans="1:7" ht="15">
      <c r="A17" s="70" t="s">
        <v>49</v>
      </c>
      <c r="B17" s="67">
        <v>9</v>
      </c>
      <c r="D17" s="18">
        <v>-3800</v>
      </c>
      <c r="F17" s="18">
        <v>-1640</v>
      </c>
      <c r="G17" s="183"/>
    </row>
    <row r="18" spans="1:7" ht="15" customHeight="1">
      <c r="A18" s="196" t="s">
        <v>50</v>
      </c>
      <c r="D18" s="46">
        <f>SUM(D9:D17)</f>
        <v>13754</v>
      </c>
      <c r="F18" s="46">
        <f>SUM(F9:F17)</f>
        <v>23014</v>
      </c>
      <c r="G18" s="181"/>
    </row>
    <row r="19" spans="1:7" ht="15" customHeight="1">
      <c r="A19" s="70"/>
      <c r="D19" s="18"/>
      <c r="F19" s="18"/>
      <c r="G19" s="181"/>
    </row>
    <row r="20" spans="1:7" ht="15">
      <c r="A20" s="70" t="s">
        <v>117</v>
      </c>
      <c r="B20" s="67">
        <v>10</v>
      </c>
      <c r="D20" s="18">
        <v>-3158</v>
      </c>
      <c r="E20" s="21"/>
      <c r="F20" s="18">
        <v>-1730</v>
      </c>
      <c r="G20" s="181"/>
    </row>
    <row r="21" spans="1:7" ht="15">
      <c r="A21" s="200"/>
      <c r="D21" s="18"/>
      <c r="E21" s="21"/>
      <c r="F21" s="18"/>
      <c r="G21" s="181"/>
    </row>
    <row r="22" spans="1:7" ht="15">
      <c r="A22" s="196" t="s">
        <v>51</v>
      </c>
      <c r="D22" s="46">
        <f>D18+D20</f>
        <v>10596</v>
      </c>
      <c r="E22" s="21"/>
      <c r="F22" s="46">
        <f>F18+F20</f>
        <v>21284</v>
      </c>
      <c r="G22" s="23"/>
    </row>
    <row r="23" spans="1:7" ht="15">
      <c r="A23" s="196"/>
      <c r="D23" s="22"/>
      <c r="E23" s="21"/>
      <c r="F23" s="22"/>
      <c r="G23" s="23"/>
    </row>
    <row r="24" spans="1:7" ht="15">
      <c r="A24" s="70" t="s">
        <v>38</v>
      </c>
      <c r="D24" s="94">
        <v>-873</v>
      </c>
      <c r="F24" s="94">
        <v>-2132</v>
      </c>
      <c r="G24" s="23"/>
    </row>
    <row r="25" spans="1:7" ht="9.75" customHeight="1">
      <c r="A25" s="196"/>
      <c r="B25" s="64"/>
      <c r="C25" s="64"/>
      <c r="D25" s="22"/>
      <c r="E25" s="21"/>
      <c r="F25" s="22"/>
      <c r="G25" s="23"/>
    </row>
    <row r="26" spans="1:7" ht="15.75" thickBot="1">
      <c r="A26" s="196" t="s">
        <v>19</v>
      </c>
      <c r="B26" s="64"/>
      <c r="C26" s="64"/>
      <c r="D26" s="95">
        <f>D22+D24</f>
        <v>9723</v>
      </c>
      <c r="E26" s="21"/>
      <c r="F26" s="95">
        <f>F22+F24</f>
        <v>19152</v>
      </c>
      <c r="G26" s="23"/>
    </row>
    <row r="27" spans="1:7" ht="15.75" thickTop="1">
      <c r="A27" s="196"/>
      <c r="B27" s="64"/>
      <c r="C27" s="64"/>
      <c r="D27" s="22"/>
      <c r="E27" s="21"/>
      <c r="F27" s="22"/>
      <c r="G27" s="23"/>
    </row>
    <row r="28" spans="1:7" ht="15">
      <c r="A28" s="196"/>
      <c r="B28" s="64"/>
      <c r="C28" s="64"/>
      <c r="D28" s="18"/>
      <c r="E28" s="21"/>
      <c r="F28" s="22"/>
      <c r="G28" s="23"/>
    </row>
    <row r="29" spans="1:7" ht="15" customHeight="1">
      <c r="A29" s="196"/>
      <c r="B29" s="64"/>
      <c r="C29" s="64"/>
      <c r="D29" s="22"/>
      <c r="E29" s="21"/>
      <c r="F29" s="22"/>
      <c r="G29" s="40"/>
    </row>
    <row r="30" spans="1:6" ht="0.75" customHeight="1" hidden="1">
      <c r="A30" s="70"/>
      <c r="D30" s="95">
        <f>D26+D28</f>
        <v>9723</v>
      </c>
      <c r="F30" s="18"/>
    </row>
    <row r="31" spans="1:6" ht="15" customHeight="1" hidden="1">
      <c r="A31" s="222" t="s">
        <v>6</v>
      </c>
      <c r="B31" s="225"/>
      <c r="C31" s="119"/>
      <c r="D31" s="166" t="s">
        <v>3</v>
      </c>
      <c r="E31" s="184"/>
      <c r="F31" s="229" t="s">
        <v>3</v>
      </c>
    </row>
    <row r="32" spans="1:6" ht="18.75" customHeight="1" hidden="1">
      <c r="A32" s="224"/>
      <c r="B32" s="225"/>
      <c r="C32" s="119"/>
      <c r="D32" s="29"/>
      <c r="E32" s="185"/>
      <c r="F32" s="230"/>
    </row>
    <row r="33" spans="1:6" ht="0.75" customHeight="1" hidden="1">
      <c r="A33" s="70"/>
      <c r="B33" s="68"/>
      <c r="C33" s="68"/>
      <c r="D33" s="29"/>
      <c r="E33" s="185"/>
      <c r="F33" s="29"/>
    </row>
    <row r="34" ht="15">
      <c r="A34" s="70"/>
    </row>
    <row r="35" ht="15">
      <c r="A35" s="70"/>
    </row>
    <row r="36" ht="15">
      <c r="A36" s="70"/>
    </row>
    <row r="38" ht="15">
      <c r="A38" s="102"/>
    </row>
    <row r="39" ht="15">
      <c r="A39" s="102"/>
    </row>
    <row r="40" spans="1:4" ht="15">
      <c r="A40" s="215" t="s">
        <v>147</v>
      </c>
      <c r="B40" s="64"/>
      <c r="C40" s="64"/>
      <c r="D40" s="64"/>
    </row>
    <row r="41" ht="15">
      <c r="A41" s="102"/>
    </row>
    <row r="44" ht="15">
      <c r="A44" s="20" t="s">
        <v>93</v>
      </c>
    </row>
    <row r="45" ht="15">
      <c r="A45" s="142" t="s">
        <v>94</v>
      </c>
    </row>
    <row r="49" ht="15">
      <c r="A49" s="186" t="s">
        <v>95</v>
      </c>
    </row>
    <row r="50" ht="15">
      <c r="A50" s="187" t="s">
        <v>77</v>
      </c>
    </row>
    <row r="53" ht="15">
      <c r="A53" s="70"/>
    </row>
    <row r="54" ht="15">
      <c r="A54" s="70"/>
    </row>
    <row r="55" ht="15">
      <c r="A55" s="70"/>
    </row>
    <row r="56" ht="15">
      <c r="A56" s="70"/>
    </row>
    <row r="57" spans="1:6" ht="15">
      <c r="A57" s="219"/>
      <c r="B57" s="219"/>
      <c r="C57" s="219"/>
      <c r="D57" s="219"/>
      <c r="E57" s="219"/>
      <c r="F57" s="219"/>
    </row>
    <row r="58" spans="1:6" ht="17.25" customHeight="1">
      <c r="A58" s="20"/>
      <c r="B58" s="65"/>
      <c r="C58" s="65"/>
      <c r="D58" s="65"/>
      <c r="E58" s="20"/>
      <c r="F58" s="20"/>
    </row>
    <row r="59" ht="15">
      <c r="A59" s="60"/>
    </row>
    <row r="60" ht="15">
      <c r="A60" s="188"/>
    </row>
    <row r="61" ht="15">
      <c r="A61" s="189"/>
    </row>
    <row r="62" ht="15">
      <c r="A62" s="189"/>
    </row>
    <row r="63" ht="15">
      <c r="A63" s="186"/>
    </row>
    <row r="64" ht="15">
      <c r="A64" s="190"/>
    </row>
    <row r="65" ht="15">
      <c r="A65" s="191"/>
    </row>
    <row r="70" ht="15">
      <c r="A70" s="192"/>
    </row>
  </sheetData>
  <mergeCells count="9">
    <mergeCell ref="A57:F57"/>
    <mergeCell ref="A1:F1"/>
    <mergeCell ref="A2:F2"/>
    <mergeCell ref="A31:A32"/>
    <mergeCell ref="B31:B32"/>
    <mergeCell ref="B5:B6"/>
    <mergeCell ref="D5:D6"/>
    <mergeCell ref="F5:F6"/>
    <mergeCell ref="F31:F32"/>
  </mergeCells>
  <printOptions/>
  <pageMargins left="0.85" right="0.17" top="0.5905511811023623" bottom="0.2755905511811024" header="0.3937007874015748" footer="0.15748031496062992"/>
  <pageSetup blackAndWhite="1" firstPageNumber="1" useFirstPageNumber="1" horizontalDpi="600" verticalDpi="600" orientation="portrait" paperSize="9" scale="85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9">
      <selection activeCell="D21" sqref="D21"/>
    </sheetView>
  </sheetViews>
  <sheetFormatPr defaultColWidth="9.140625" defaultRowHeight="12.75"/>
  <cols>
    <col min="1" max="1" width="58.28125" style="156" customWidth="1"/>
    <col min="2" max="2" width="8.28125" style="156" customWidth="1"/>
    <col min="3" max="3" width="11.421875" style="156" customWidth="1"/>
    <col min="4" max="4" width="12.57421875" style="156" customWidth="1"/>
    <col min="5" max="5" width="2.421875" style="156" customWidth="1"/>
    <col min="6" max="6" width="12.57421875" style="156" customWidth="1"/>
    <col min="7" max="7" width="1.57421875" style="156" customWidth="1"/>
    <col min="8" max="8" width="1.8515625" style="156" customWidth="1"/>
    <col min="9" max="16384" width="9.140625" style="156" customWidth="1"/>
  </cols>
  <sheetData>
    <row r="1" spans="1:8" ht="14.25">
      <c r="A1" s="55" t="str">
        <f>+'[2]IS'!A1</f>
        <v>СОФАРМА АД</v>
      </c>
      <c r="B1" s="193"/>
      <c r="C1" s="193"/>
      <c r="D1" s="55"/>
      <c r="E1" s="55"/>
      <c r="F1" s="55"/>
      <c r="G1" s="55"/>
      <c r="H1" s="55"/>
    </row>
    <row r="2" spans="1:8" ht="14.25">
      <c r="A2" s="56" t="s">
        <v>142</v>
      </c>
      <c r="B2" s="194"/>
      <c r="C2" s="194"/>
      <c r="D2" s="56"/>
      <c r="E2" s="56"/>
      <c r="F2" s="56"/>
      <c r="G2" s="56"/>
      <c r="H2" s="56"/>
    </row>
    <row r="3" spans="1:8" ht="15">
      <c r="A3" s="56" t="s">
        <v>154</v>
      </c>
      <c r="B3" s="195"/>
      <c r="C3" s="195"/>
      <c r="D3" s="31"/>
      <c r="E3" s="31"/>
      <c r="F3" s="31"/>
      <c r="G3" s="31"/>
      <c r="H3" s="31"/>
    </row>
    <row r="4" spans="1:8" ht="26.25" customHeight="1">
      <c r="A4" s="201"/>
      <c r="B4" s="199"/>
      <c r="C4" s="226" t="s">
        <v>8</v>
      </c>
      <c r="D4" s="227" t="s">
        <v>155</v>
      </c>
      <c r="E4" s="127"/>
      <c r="F4" s="227" t="s">
        <v>121</v>
      </c>
      <c r="G4" s="127"/>
      <c r="H4" s="57"/>
    </row>
    <row r="5" spans="2:8" ht="12" customHeight="1">
      <c r="B5" s="199"/>
      <c r="C5" s="226"/>
      <c r="D5" s="228"/>
      <c r="E5" s="128"/>
      <c r="F5" s="228"/>
      <c r="G5" s="128"/>
      <c r="H5" s="30"/>
    </row>
    <row r="6" spans="1:8" ht="15">
      <c r="A6" s="56" t="s">
        <v>7</v>
      </c>
      <c r="B6" s="68"/>
      <c r="C6" s="68"/>
      <c r="D6" s="68"/>
      <c r="E6" s="68"/>
      <c r="F6" s="68"/>
      <c r="G6" s="68"/>
      <c r="H6" s="30"/>
    </row>
    <row r="7" spans="1:8" ht="15">
      <c r="A7" s="56" t="s">
        <v>14</v>
      </c>
      <c r="B7" s="63"/>
      <c r="C7" s="63"/>
      <c r="D7" s="202"/>
      <c r="E7" s="202"/>
      <c r="F7" s="202"/>
      <c r="G7" s="202"/>
      <c r="H7" s="25"/>
    </row>
    <row r="8" spans="1:8" ht="15">
      <c r="A8" s="31" t="s">
        <v>52</v>
      </c>
      <c r="B8" s="72"/>
      <c r="C8" s="72">
        <v>11</v>
      </c>
      <c r="D8" s="129">
        <v>119378</v>
      </c>
      <c r="E8" s="129"/>
      <c r="F8" s="129">
        <v>106236</v>
      </c>
      <c r="G8" s="129"/>
      <c r="H8" s="131"/>
    </row>
    <row r="9" spans="1:8" ht="15">
      <c r="A9" s="43" t="s">
        <v>30</v>
      </c>
      <c r="B9" s="72"/>
      <c r="C9" s="72">
        <v>12</v>
      </c>
      <c r="D9" s="129">
        <v>787</v>
      </c>
      <c r="E9" s="129"/>
      <c r="F9" s="129">
        <v>750</v>
      </c>
      <c r="G9" s="129"/>
      <c r="H9" s="130"/>
    </row>
    <row r="10" spans="1:8" ht="15">
      <c r="A10" s="31" t="s">
        <v>53</v>
      </c>
      <c r="B10" s="72"/>
      <c r="C10" s="72">
        <v>13</v>
      </c>
      <c r="D10" s="129">
        <v>2170</v>
      </c>
      <c r="E10" s="129"/>
      <c r="F10" s="129">
        <v>2170</v>
      </c>
      <c r="G10" s="129"/>
      <c r="H10" s="131"/>
    </row>
    <row r="11" spans="1:8" ht="15">
      <c r="A11" s="43" t="s">
        <v>54</v>
      </c>
      <c r="B11" s="72"/>
      <c r="C11" s="72">
        <v>14</v>
      </c>
      <c r="D11" s="129">
        <v>56324</v>
      </c>
      <c r="E11" s="129"/>
      <c r="F11" s="129">
        <f>46351+1242</f>
        <v>47593</v>
      </c>
      <c r="G11" s="129"/>
      <c r="H11" s="130"/>
    </row>
    <row r="12" spans="1:10" ht="15">
      <c r="A12" s="43" t="s">
        <v>114</v>
      </c>
      <c r="B12" s="72"/>
      <c r="C12" s="72">
        <v>15</v>
      </c>
      <c r="D12" s="203">
        <v>7256</v>
      </c>
      <c r="E12" s="129"/>
      <c r="F12" s="203">
        <f>11955-5017</f>
        <v>6938</v>
      </c>
      <c r="G12" s="129"/>
      <c r="H12" s="130"/>
      <c r="J12" s="204"/>
    </row>
    <row r="13" spans="1:8" ht="15">
      <c r="A13" s="43" t="s">
        <v>34</v>
      </c>
      <c r="B13" s="72"/>
      <c r="C13" s="72">
        <v>16</v>
      </c>
      <c r="D13" s="129">
        <v>37132</v>
      </c>
      <c r="E13" s="129"/>
      <c r="F13" s="129">
        <v>26804</v>
      </c>
      <c r="G13" s="129"/>
      <c r="H13" s="130"/>
    </row>
    <row r="14" spans="1:8" ht="15">
      <c r="A14" s="73" t="s">
        <v>96</v>
      </c>
      <c r="B14" s="72"/>
      <c r="C14" s="72">
        <v>17</v>
      </c>
      <c r="D14" s="129">
        <v>2086</v>
      </c>
      <c r="E14" s="129"/>
      <c r="F14" s="129">
        <v>2026</v>
      </c>
      <c r="G14" s="129"/>
      <c r="H14" s="130"/>
    </row>
    <row r="15" spans="1:8" ht="15">
      <c r="A15" s="43" t="s">
        <v>97</v>
      </c>
      <c r="B15" s="72"/>
      <c r="C15" s="72">
        <v>18</v>
      </c>
      <c r="D15" s="143">
        <v>15</v>
      </c>
      <c r="E15" s="132"/>
      <c r="F15" s="143">
        <f>38+22-38-5</f>
        <v>17</v>
      </c>
      <c r="G15" s="132"/>
      <c r="H15" s="130"/>
    </row>
    <row r="16" spans="1:8" ht="14.25" customHeight="1">
      <c r="A16" s="25"/>
      <c r="B16" s="63"/>
      <c r="C16" s="63"/>
      <c r="D16" s="133">
        <f>SUM(D8:D15)</f>
        <v>225148</v>
      </c>
      <c r="E16" s="134"/>
      <c r="F16" s="133">
        <f>SUM(F8:F15)</f>
        <v>192534</v>
      </c>
      <c r="G16" s="134"/>
      <c r="H16" s="134"/>
    </row>
    <row r="17" spans="1:8" ht="15">
      <c r="A17" s="56" t="s">
        <v>15</v>
      </c>
      <c r="B17" s="63"/>
      <c r="C17" s="63"/>
      <c r="D17" s="132"/>
      <c r="E17" s="132"/>
      <c r="F17" s="132"/>
      <c r="G17" s="132"/>
      <c r="H17" s="134"/>
    </row>
    <row r="18" spans="1:8" ht="15">
      <c r="A18" s="31" t="s">
        <v>11</v>
      </c>
      <c r="B18" s="72"/>
      <c r="C18" s="72">
        <v>19</v>
      </c>
      <c r="D18" s="132">
        <v>48309</v>
      </c>
      <c r="E18" s="132"/>
      <c r="F18" s="132">
        <f>37556-40</f>
        <v>37516</v>
      </c>
      <c r="G18" s="132"/>
      <c r="H18" s="135"/>
    </row>
    <row r="19" spans="1:11" ht="15">
      <c r="A19" s="31" t="s">
        <v>61</v>
      </c>
      <c r="B19" s="72"/>
      <c r="C19" s="72">
        <v>20</v>
      </c>
      <c r="D19" s="132">
        <v>81948</v>
      </c>
      <c r="E19" s="132"/>
      <c r="F19" s="132">
        <f>63505+496</f>
        <v>64001</v>
      </c>
      <c r="G19" s="132"/>
      <c r="H19" s="24"/>
      <c r="I19" s="204"/>
      <c r="K19" s="204"/>
    </row>
    <row r="20" spans="1:8" ht="15">
      <c r="A20" s="31" t="s">
        <v>22</v>
      </c>
      <c r="B20" s="72"/>
      <c r="C20" s="72">
        <v>21</v>
      </c>
      <c r="D20" s="132">
        <v>32828</v>
      </c>
      <c r="E20" s="132"/>
      <c r="F20" s="132">
        <f>36593-1242-496</f>
        <v>34855</v>
      </c>
      <c r="G20" s="132"/>
      <c r="H20" s="24"/>
    </row>
    <row r="21" spans="1:8" ht="15">
      <c r="A21" s="25" t="s">
        <v>98</v>
      </c>
      <c r="B21" s="72"/>
      <c r="C21" s="72">
        <v>22</v>
      </c>
      <c r="D21" s="132">
        <v>7369</v>
      </c>
      <c r="E21" s="132"/>
      <c r="F21" s="132">
        <f>7705-10</f>
        <v>7695</v>
      </c>
      <c r="G21" s="132"/>
      <c r="H21" s="135"/>
    </row>
    <row r="22" spans="1:8" ht="15">
      <c r="A22" s="31" t="s">
        <v>44</v>
      </c>
      <c r="B22" s="72"/>
      <c r="C22" s="72">
        <v>23</v>
      </c>
      <c r="D22" s="132">
        <v>2435</v>
      </c>
      <c r="E22" s="132"/>
      <c r="F22" s="132">
        <v>30694</v>
      </c>
      <c r="G22" s="132"/>
      <c r="H22" s="135"/>
    </row>
    <row r="23" spans="1:8" ht="14.25">
      <c r="A23" s="56"/>
      <c r="B23" s="63"/>
      <c r="C23" s="63"/>
      <c r="D23" s="133">
        <f>SUM(D18:D22)</f>
        <v>172889</v>
      </c>
      <c r="E23" s="134"/>
      <c r="F23" s="133">
        <f>SUM(F18:F22)</f>
        <v>174761</v>
      </c>
      <c r="G23" s="134"/>
      <c r="H23" s="134"/>
    </row>
    <row r="24" spans="1:8" ht="8.25" customHeight="1">
      <c r="A24" s="56"/>
      <c r="B24" s="63"/>
      <c r="C24" s="63"/>
      <c r="D24" s="134"/>
      <c r="E24" s="134"/>
      <c r="F24" s="134"/>
      <c r="G24" s="134"/>
      <c r="H24" s="134"/>
    </row>
    <row r="25" spans="1:8" ht="15" thickBot="1">
      <c r="A25" s="56" t="s">
        <v>79</v>
      </c>
      <c r="B25" s="63"/>
      <c r="C25" s="63"/>
      <c r="D25" s="136">
        <f>SUM(D16+D23)</f>
        <v>398037</v>
      </c>
      <c r="E25" s="134"/>
      <c r="F25" s="136">
        <f>SUM(F16+F23)</f>
        <v>367295</v>
      </c>
      <c r="G25" s="134"/>
      <c r="H25" s="134"/>
    </row>
    <row r="26" spans="1:8" ht="7.5" customHeight="1" thickTop="1">
      <c r="A26" s="31"/>
      <c r="B26" s="72"/>
      <c r="C26" s="72"/>
      <c r="D26" s="132"/>
      <c r="E26" s="132"/>
      <c r="F26" s="132"/>
      <c r="G26" s="132"/>
      <c r="H26" s="131"/>
    </row>
    <row r="27" spans="1:8" ht="15">
      <c r="A27" s="56" t="s">
        <v>20</v>
      </c>
      <c r="B27" s="68"/>
      <c r="C27" s="68"/>
      <c r="D27" s="205"/>
      <c r="E27" s="205"/>
      <c r="F27" s="205"/>
      <c r="G27" s="205"/>
      <c r="H27" s="137"/>
    </row>
    <row r="28" spans="1:8" ht="15">
      <c r="A28" s="206" t="s">
        <v>55</v>
      </c>
      <c r="B28" s="68"/>
      <c r="C28" s="68"/>
      <c r="D28" s="205"/>
      <c r="E28" s="205"/>
      <c r="F28" s="205"/>
      <c r="G28" s="205"/>
      <c r="H28" s="137"/>
    </row>
    <row r="29" spans="1:8" ht="15">
      <c r="A29" s="31" t="s">
        <v>80</v>
      </c>
      <c r="B29" s="164"/>
      <c r="C29" s="164"/>
      <c r="D29" s="132">
        <v>132000</v>
      </c>
      <c r="E29" s="129"/>
      <c r="F29" s="132">
        <v>132000</v>
      </c>
      <c r="G29" s="132"/>
      <c r="H29" s="135"/>
    </row>
    <row r="30" spans="1:8" ht="15">
      <c r="A30" s="31" t="s">
        <v>119</v>
      </c>
      <c r="B30" s="164"/>
      <c r="C30" s="164"/>
      <c r="D30" s="132">
        <v>38871</v>
      </c>
      <c r="E30" s="129"/>
      <c r="F30" s="132">
        <f>44165+1838-5017-5573-127</f>
        <v>35286</v>
      </c>
      <c r="G30" s="132"/>
      <c r="H30" s="135"/>
    </row>
    <row r="31" spans="1:8" ht="15">
      <c r="A31" s="31" t="s">
        <v>113</v>
      </c>
      <c r="B31" s="164"/>
      <c r="C31" s="164"/>
      <c r="D31" s="132">
        <v>46805</v>
      </c>
      <c r="E31" s="132"/>
      <c r="F31" s="132">
        <f>47208+127-142+97+14-10</f>
        <v>47294</v>
      </c>
      <c r="G31" s="132"/>
      <c r="H31" s="135"/>
    </row>
    <row r="32" spans="1:8" ht="14.25">
      <c r="A32" s="56"/>
      <c r="B32" s="63"/>
      <c r="C32" s="72">
        <v>24</v>
      </c>
      <c r="D32" s="138">
        <f>SUM(D29:D31)</f>
        <v>217676</v>
      </c>
      <c r="E32" s="139"/>
      <c r="F32" s="138">
        <f>SUM(F29:F31)</f>
        <v>214580</v>
      </c>
      <c r="G32" s="139"/>
      <c r="H32" s="139"/>
    </row>
    <row r="33" spans="1:8" ht="15">
      <c r="A33" s="206" t="s">
        <v>56</v>
      </c>
      <c r="B33" s="63"/>
      <c r="C33" s="63"/>
      <c r="D33" s="132"/>
      <c r="E33" s="132"/>
      <c r="F33" s="132"/>
      <c r="G33" s="132"/>
      <c r="H33" s="139"/>
    </row>
    <row r="34" spans="1:8" ht="15">
      <c r="A34" s="56" t="s">
        <v>46</v>
      </c>
      <c r="B34" s="164"/>
      <c r="C34" s="164"/>
      <c r="D34" s="132"/>
      <c r="E34" s="132"/>
      <c r="F34" s="132"/>
      <c r="G34" s="132"/>
      <c r="H34" s="139"/>
    </row>
    <row r="35" spans="1:8" ht="15">
      <c r="A35" s="31" t="s">
        <v>102</v>
      </c>
      <c r="B35" s="164"/>
      <c r="C35" s="164">
        <v>25</v>
      </c>
      <c r="D35" s="203">
        <v>42294</v>
      </c>
      <c r="E35" s="129"/>
      <c r="F35" s="203">
        <v>56701</v>
      </c>
      <c r="G35" s="132"/>
      <c r="H35" s="139"/>
    </row>
    <row r="36" spans="1:8" ht="15">
      <c r="A36" s="44" t="s">
        <v>122</v>
      </c>
      <c r="B36" s="164"/>
      <c r="C36" s="164">
        <v>26</v>
      </c>
      <c r="D36" s="203">
        <v>614</v>
      </c>
      <c r="E36" s="129"/>
      <c r="F36" s="132">
        <v>588</v>
      </c>
      <c r="G36" s="132"/>
      <c r="H36" s="135"/>
    </row>
    <row r="37" spans="1:8" ht="15">
      <c r="A37" s="43" t="s">
        <v>24</v>
      </c>
      <c r="B37" s="164"/>
      <c r="C37" s="164"/>
      <c r="D37" s="132">
        <v>2319</v>
      </c>
      <c r="E37" s="132"/>
      <c r="F37" s="132">
        <f>2208-14</f>
        <v>2194</v>
      </c>
      <c r="G37" s="132"/>
      <c r="H37" s="139"/>
    </row>
    <row r="38" spans="1:8" ht="15">
      <c r="A38" s="31" t="s">
        <v>57</v>
      </c>
      <c r="B38" s="164"/>
      <c r="C38" s="164"/>
      <c r="D38" s="132">
        <v>1017</v>
      </c>
      <c r="E38" s="129"/>
      <c r="F38" s="132">
        <f>875+142</f>
        <v>1017</v>
      </c>
      <c r="G38" s="132"/>
      <c r="H38" s="135"/>
    </row>
    <row r="39" spans="1:8" ht="15">
      <c r="A39" s="25"/>
      <c r="B39" s="63"/>
      <c r="C39" s="63"/>
      <c r="D39" s="138">
        <f>SUM(D35:D38)</f>
        <v>46244</v>
      </c>
      <c r="E39" s="139"/>
      <c r="F39" s="138">
        <f>SUM(F35:F38)</f>
        <v>60500</v>
      </c>
      <c r="G39" s="139"/>
      <c r="H39" s="139"/>
    </row>
    <row r="40" ht="8.25" customHeight="1"/>
    <row r="41" spans="1:8" ht="15">
      <c r="A41" s="56" t="s">
        <v>31</v>
      </c>
      <c r="B41" s="208"/>
      <c r="C41" s="208"/>
      <c r="D41" s="209"/>
      <c r="E41" s="209"/>
      <c r="F41" s="209"/>
      <c r="G41" s="209"/>
      <c r="H41" s="131"/>
    </row>
    <row r="42" spans="1:8" ht="15">
      <c r="A42" s="44" t="s">
        <v>144</v>
      </c>
      <c r="B42" s="72"/>
      <c r="C42" s="72">
        <v>27</v>
      </c>
      <c r="D42" s="203">
        <v>101501</v>
      </c>
      <c r="E42" s="129"/>
      <c r="F42" s="203">
        <v>63346</v>
      </c>
      <c r="G42" s="203"/>
      <c r="H42" s="131"/>
    </row>
    <row r="43" spans="1:8" ht="15">
      <c r="A43" s="44" t="s">
        <v>118</v>
      </c>
      <c r="B43" s="72"/>
      <c r="C43" s="72">
        <v>25</v>
      </c>
      <c r="D43" s="203">
        <v>5825</v>
      </c>
      <c r="E43" s="129"/>
      <c r="F43" s="203">
        <v>5504</v>
      </c>
      <c r="G43" s="203"/>
      <c r="H43" s="131"/>
    </row>
    <row r="44" spans="1:8" ht="15">
      <c r="A44" s="44" t="s">
        <v>135</v>
      </c>
      <c r="B44" s="72"/>
      <c r="C44" s="72">
        <v>28</v>
      </c>
      <c r="D44" s="218">
        <v>0</v>
      </c>
      <c r="E44" s="129"/>
      <c r="F44" s="203">
        <v>3247</v>
      </c>
      <c r="G44" s="203"/>
      <c r="H44" s="131"/>
    </row>
    <row r="45" spans="1:8" ht="15">
      <c r="A45" s="44" t="s">
        <v>25</v>
      </c>
      <c r="B45" s="72"/>
      <c r="C45" s="72">
        <v>29</v>
      </c>
      <c r="D45" s="203">
        <v>8972</v>
      </c>
      <c r="E45" s="129"/>
      <c r="F45" s="203">
        <f>8462-40-97-173</f>
        <v>8152</v>
      </c>
      <c r="H45" s="24"/>
    </row>
    <row r="46" spans="1:10" ht="15">
      <c r="A46" s="44" t="s">
        <v>62</v>
      </c>
      <c r="B46" s="72"/>
      <c r="C46" s="72">
        <v>30</v>
      </c>
      <c r="D46" s="203">
        <v>8410</v>
      </c>
      <c r="E46" s="129"/>
      <c r="F46" s="203">
        <f>8186+173</f>
        <v>8359</v>
      </c>
      <c r="H46" s="24"/>
      <c r="I46" s="204"/>
      <c r="J46" s="204"/>
    </row>
    <row r="47" spans="1:10" ht="15">
      <c r="A47" s="96" t="s">
        <v>81</v>
      </c>
      <c r="B47" s="72"/>
      <c r="C47" s="72">
        <v>31</v>
      </c>
      <c r="D47" s="203">
        <v>1997</v>
      </c>
      <c r="E47" s="129"/>
      <c r="F47" s="203">
        <v>2390</v>
      </c>
      <c r="H47" s="24"/>
      <c r="I47" s="204"/>
      <c r="J47" s="204"/>
    </row>
    <row r="48" spans="1:8" ht="15">
      <c r="A48" s="44" t="s">
        <v>58</v>
      </c>
      <c r="B48" s="72"/>
      <c r="C48" s="72">
        <v>32</v>
      </c>
      <c r="D48" s="203">
        <v>200</v>
      </c>
      <c r="F48" s="203">
        <f>321</f>
        <v>321</v>
      </c>
      <c r="H48" s="131"/>
    </row>
    <row r="49" spans="1:8" ht="15">
      <c r="A49" s="44" t="s">
        <v>32</v>
      </c>
      <c r="B49" s="72"/>
      <c r="C49" s="72">
        <v>33</v>
      </c>
      <c r="D49" s="203">
        <v>7212</v>
      </c>
      <c r="E49" s="129"/>
      <c r="F49" s="203">
        <v>896</v>
      </c>
      <c r="G49" s="203"/>
      <c r="H49" s="24"/>
    </row>
    <row r="50" spans="1:8" ht="14.25">
      <c r="A50" s="56"/>
      <c r="B50" s="63"/>
      <c r="C50" s="63"/>
      <c r="D50" s="138">
        <f>SUM(D42:D49)</f>
        <v>134117</v>
      </c>
      <c r="E50" s="139"/>
      <c r="F50" s="138">
        <f>SUM(F42:F49)</f>
        <v>92215</v>
      </c>
      <c r="G50" s="139"/>
      <c r="H50" s="139"/>
    </row>
    <row r="51" spans="1:8" ht="6.75" customHeight="1">
      <c r="A51" s="56"/>
      <c r="B51" s="63"/>
      <c r="C51" s="63"/>
      <c r="D51" s="139"/>
      <c r="E51" s="139"/>
      <c r="F51" s="139"/>
      <c r="G51" s="139"/>
      <c r="H51" s="139"/>
    </row>
    <row r="52" spans="1:8" ht="14.25">
      <c r="A52" s="206" t="s">
        <v>59</v>
      </c>
      <c r="B52" s="63"/>
      <c r="C52" s="63"/>
      <c r="D52" s="140">
        <f>D39+D50</f>
        <v>180361</v>
      </c>
      <c r="E52" s="139"/>
      <c r="F52" s="140">
        <f>F39+F50</f>
        <v>152715</v>
      </c>
      <c r="G52" s="139"/>
      <c r="H52" s="139"/>
    </row>
    <row r="53" spans="1:8" ht="5.25" customHeight="1">
      <c r="A53" s="210"/>
      <c r="B53" s="63"/>
      <c r="C53" s="63"/>
      <c r="D53" s="139"/>
      <c r="E53" s="139"/>
      <c r="F53" s="139"/>
      <c r="G53" s="139"/>
      <c r="H53" s="139"/>
    </row>
    <row r="54" spans="1:8" ht="15" thickBot="1">
      <c r="A54" s="56" t="s">
        <v>60</v>
      </c>
      <c r="B54" s="63"/>
      <c r="C54" s="63"/>
      <c r="D54" s="141">
        <f>D32+D52</f>
        <v>398037</v>
      </c>
      <c r="E54" s="139"/>
      <c r="F54" s="141">
        <f>F32+F52</f>
        <v>367295</v>
      </c>
      <c r="G54" s="139"/>
      <c r="H54" s="139"/>
    </row>
    <row r="55" spans="1:8" ht="15.75" thickTop="1">
      <c r="A55" s="31"/>
      <c r="B55" s="72"/>
      <c r="C55" s="72"/>
      <c r="D55" s="207"/>
      <c r="E55" s="132"/>
      <c r="F55" s="132"/>
      <c r="G55" s="132"/>
      <c r="H55" s="131"/>
    </row>
    <row r="56" spans="1:8" ht="15">
      <c r="A56" s="154" t="str">
        <f>'[2]IS'!A40</f>
        <v>Приложенията на страници от 5 до 31 са неразделна част от финансовия отчет.</v>
      </c>
      <c r="B56" s="72"/>
      <c r="C56" s="155"/>
      <c r="D56" s="131"/>
      <c r="E56" s="25"/>
      <c r="F56" s="25"/>
      <c r="G56" s="25"/>
      <c r="H56" s="131"/>
    </row>
    <row r="57" spans="1:8" ht="15">
      <c r="A57" s="154"/>
      <c r="B57" s="72"/>
      <c r="C57" s="155"/>
      <c r="D57" s="131"/>
      <c r="E57" s="25"/>
      <c r="F57" s="25"/>
      <c r="G57" s="25"/>
      <c r="H57" s="131"/>
    </row>
    <row r="58" spans="1:8" ht="32.25" customHeight="1">
      <c r="A58" s="231"/>
      <c r="B58" s="231"/>
      <c r="C58" s="231"/>
      <c r="D58" s="231"/>
      <c r="E58" s="231"/>
      <c r="F58" s="231"/>
      <c r="G58" s="231"/>
      <c r="H58" s="131"/>
    </row>
    <row r="59" spans="1:8" ht="17.25" customHeight="1">
      <c r="A59" s="65"/>
      <c r="B59" s="65"/>
      <c r="C59" s="65"/>
      <c r="D59" s="65"/>
      <c r="E59" s="65"/>
      <c r="F59" s="65"/>
      <c r="G59" s="65"/>
      <c r="H59" s="131"/>
    </row>
    <row r="60" spans="1:8" ht="8.25" customHeight="1">
      <c r="A60" s="65"/>
      <c r="B60" s="65"/>
      <c r="C60" s="65"/>
      <c r="D60" s="65"/>
      <c r="E60" s="65"/>
      <c r="F60" s="65"/>
      <c r="G60" s="65"/>
      <c r="H60" s="131"/>
    </row>
    <row r="61" spans="1:7" s="24" customFormat="1" ht="15">
      <c r="A61" s="20" t="s">
        <v>93</v>
      </c>
      <c r="B61" s="67"/>
      <c r="C61" s="67"/>
      <c r="D61" s="67"/>
      <c r="E61" s="19"/>
      <c r="F61" s="19"/>
      <c r="G61" s="19"/>
    </row>
    <row r="62" spans="1:7" s="24" customFormat="1" ht="15">
      <c r="A62" s="142" t="s">
        <v>94</v>
      </c>
      <c r="B62" s="67"/>
      <c r="C62" s="67"/>
      <c r="D62" s="67"/>
      <c r="E62" s="19"/>
      <c r="F62" s="19"/>
      <c r="G62" s="19"/>
    </row>
    <row r="63" spans="1:7" s="24" customFormat="1" ht="15">
      <c r="A63" s="142"/>
      <c r="B63" s="67"/>
      <c r="C63" s="67"/>
      <c r="D63" s="67"/>
      <c r="E63" s="19"/>
      <c r="F63" s="19"/>
      <c r="G63" s="19"/>
    </row>
    <row r="64" spans="1:7" s="24" customFormat="1" ht="7.5" customHeight="1">
      <c r="A64" s="142"/>
      <c r="B64" s="67"/>
      <c r="C64" s="67"/>
      <c r="D64" s="67"/>
      <c r="E64" s="19"/>
      <c r="F64" s="19"/>
      <c r="G64" s="19"/>
    </row>
    <row r="65" spans="1:7" s="24" customFormat="1" ht="15">
      <c r="A65" s="186" t="s">
        <v>95</v>
      </c>
      <c r="B65" s="67"/>
      <c r="C65" s="67"/>
      <c r="D65" s="67"/>
      <c r="E65" s="19"/>
      <c r="F65" s="19"/>
      <c r="G65" s="19"/>
    </row>
    <row r="66" spans="1:7" s="24" customFormat="1" ht="15">
      <c r="A66" s="187" t="s">
        <v>77</v>
      </c>
      <c r="B66" s="67"/>
      <c r="C66" s="67"/>
      <c r="D66" s="67"/>
      <c r="E66" s="19"/>
      <c r="F66" s="19"/>
      <c r="G66" s="19"/>
    </row>
    <row r="67" spans="1:7" s="24" customFormat="1" ht="15">
      <c r="A67" s="187"/>
      <c r="B67" s="67"/>
      <c r="C67" s="67"/>
      <c r="D67" s="67"/>
      <c r="E67" s="19"/>
      <c r="F67" s="19"/>
      <c r="G67" s="19"/>
    </row>
    <row r="71" ht="15">
      <c r="A71" s="203"/>
    </row>
    <row r="72" ht="15">
      <c r="A72" s="203"/>
    </row>
    <row r="73" ht="15">
      <c r="A73" s="203"/>
    </row>
  </sheetData>
  <mergeCells count="4">
    <mergeCell ref="D4:D5"/>
    <mergeCell ref="C4:C5"/>
    <mergeCell ref="A58:G58"/>
    <mergeCell ref="F4:F5"/>
  </mergeCells>
  <printOptions/>
  <pageMargins left="0.75" right="0.75" top="0.54" bottom="0.48" header="0.5" footer="0.5"/>
  <pageSetup horizontalDpi="600" verticalDpi="600" orientation="portrait" paperSize="9" scale="78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S64"/>
  <sheetViews>
    <sheetView workbookViewId="0" topLeftCell="A10">
      <selection activeCell="E42" sqref="E42"/>
    </sheetView>
  </sheetViews>
  <sheetFormatPr defaultColWidth="9.140625" defaultRowHeight="12.75"/>
  <cols>
    <col min="1" max="1" width="55.28125" style="16" customWidth="1"/>
    <col min="2" max="2" width="10.7109375" style="9" customWidth="1"/>
    <col min="3" max="3" width="11.28125" style="10" customWidth="1"/>
    <col min="4" max="4" width="2.28125" style="6" customWidth="1"/>
    <col min="5" max="5" width="12.421875" style="6" customWidth="1"/>
    <col min="6" max="6" width="4.00390625" style="172" customWidth="1"/>
    <col min="7" max="19" width="11.57421875" style="0" customWidth="1"/>
    <col min="20" max="30" width="11.57421875" style="5" customWidth="1"/>
    <col min="31" max="16384" width="2.57421875" style="5" customWidth="1"/>
  </cols>
  <sheetData>
    <row r="1" spans="1:19" s="2" customFormat="1" ht="15">
      <c r="A1" s="232" t="str">
        <f>'[1]IS'!A1</f>
        <v>СОФАРМА АД</v>
      </c>
      <c r="B1" s="233"/>
      <c r="C1" s="233"/>
      <c r="D1" s="233"/>
      <c r="E1" s="233"/>
      <c r="F1" s="233"/>
      <c r="G1"/>
      <c r="H1"/>
      <c r="I1"/>
      <c r="J1"/>
      <c r="K1"/>
      <c r="L1"/>
      <c r="M1"/>
      <c r="N1"/>
      <c r="O1"/>
      <c r="P1"/>
      <c r="Q1"/>
      <c r="R1"/>
      <c r="S1"/>
    </row>
    <row r="2" spans="1:19" s="3" customFormat="1" ht="15">
      <c r="A2" s="234" t="s">
        <v>145</v>
      </c>
      <c r="B2" s="235"/>
      <c r="C2" s="235"/>
      <c r="D2" s="235"/>
      <c r="E2" s="235"/>
      <c r="F2" s="235"/>
      <c r="G2"/>
      <c r="H2"/>
      <c r="I2"/>
      <c r="J2"/>
      <c r="K2"/>
      <c r="L2"/>
      <c r="M2"/>
      <c r="N2"/>
      <c r="O2"/>
      <c r="P2"/>
      <c r="Q2"/>
      <c r="R2"/>
      <c r="S2"/>
    </row>
    <row r="3" spans="1:19" s="3" customFormat="1" ht="15">
      <c r="A3" s="28" t="str">
        <f>+'IS'!A3</f>
        <v>за периода м.01 - м.06.2008 година</v>
      </c>
      <c r="B3" s="80"/>
      <c r="C3" s="80"/>
      <c r="D3" s="80"/>
      <c r="E3" s="80"/>
      <c r="F3" s="178"/>
      <c r="G3"/>
      <c r="H3"/>
      <c r="I3"/>
      <c r="J3"/>
      <c r="K3"/>
      <c r="L3"/>
      <c r="M3"/>
      <c r="N3"/>
      <c r="O3"/>
      <c r="P3"/>
      <c r="Q3"/>
      <c r="R3"/>
      <c r="S3"/>
    </row>
    <row r="4" spans="1:6" ht="17.25" customHeight="1">
      <c r="A4" s="81"/>
      <c r="B4" s="109" t="s">
        <v>8</v>
      </c>
      <c r="C4" s="105">
        <v>2008</v>
      </c>
      <c r="D4" s="4"/>
      <c r="E4" s="105">
        <v>2007</v>
      </c>
      <c r="F4" s="167"/>
    </row>
    <row r="5" spans="1:6" ht="14.25" customHeight="1">
      <c r="A5" s="81"/>
      <c r="B5" s="17"/>
      <c r="C5" s="77" t="s">
        <v>13</v>
      </c>
      <c r="D5" s="4"/>
      <c r="E5" s="77" t="s">
        <v>13</v>
      </c>
      <c r="F5" s="168"/>
    </row>
    <row r="6" spans="1:6" ht="20.25">
      <c r="A6" s="81"/>
      <c r="B6" s="17"/>
      <c r="C6" s="78"/>
      <c r="D6" s="4"/>
      <c r="E6" s="78"/>
      <c r="F6" s="169"/>
    </row>
    <row r="7" spans="1:6" ht="15">
      <c r="A7" s="79" t="s">
        <v>16</v>
      </c>
      <c r="B7" s="82"/>
      <c r="C7" s="83"/>
      <c r="D7" s="84"/>
      <c r="E7" s="83"/>
      <c r="F7" s="170"/>
    </row>
    <row r="8" spans="1:6" ht="15">
      <c r="A8" s="85" t="s">
        <v>9</v>
      </c>
      <c r="B8" s="82"/>
      <c r="C8" s="144">
        <v>74770</v>
      </c>
      <c r="D8" s="114"/>
      <c r="E8" s="144">
        <v>65299</v>
      </c>
      <c r="F8" s="171"/>
    </row>
    <row r="9" spans="1:5" ht="15">
      <c r="A9" s="85" t="s">
        <v>112</v>
      </c>
      <c r="B9" s="82"/>
      <c r="C9" s="144">
        <v>-74616</v>
      </c>
      <c r="D9" s="114"/>
      <c r="E9" s="144">
        <v>-58859</v>
      </c>
    </row>
    <row r="10" spans="1:6" ht="15">
      <c r="A10" s="85" t="s">
        <v>41</v>
      </c>
      <c r="B10" s="82"/>
      <c r="C10" s="144">
        <v>-12148</v>
      </c>
      <c r="D10" s="114"/>
      <c r="E10" s="144">
        <v>-8880</v>
      </c>
      <c r="F10" s="171"/>
    </row>
    <row r="11" spans="1:19" s="8" customFormat="1" ht="15">
      <c r="A11" s="85" t="s">
        <v>36</v>
      </c>
      <c r="B11" s="86"/>
      <c r="C11" s="144">
        <v>-2063</v>
      </c>
      <c r="D11" s="114"/>
      <c r="E11" s="144">
        <v>-2666</v>
      </c>
      <c r="F11" s="17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s="8" customFormat="1" ht="15">
      <c r="A12" s="85" t="s">
        <v>42</v>
      </c>
      <c r="B12" s="86"/>
      <c r="C12" s="144">
        <v>4846</v>
      </c>
      <c r="D12" s="114"/>
      <c r="E12" s="144">
        <v>613</v>
      </c>
      <c r="F12" s="171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s="8" customFormat="1" ht="15">
      <c r="A13" s="85" t="s">
        <v>10</v>
      </c>
      <c r="B13" s="86"/>
      <c r="C13" s="144">
        <v>-825</v>
      </c>
      <c r="D13" s="114"/>
      <c r="E13" s="144">
        <v>-1203</v>
      </c>
      <c r="F13" s="171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s="8" customFormat="1" ht="15">
      <c r="A14" s="85" t="s">
        <v>83</v>
      </c>
      <c r="B14" s="86"/>
      <c r="C14" s="144">
        <v>-3458</v>
      </c>
      <c r="D14" s="114"/>
      <c r="E14" s="144">
        <v>-1374</v>
      </c>
      <c r="F14" s="171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6" ht="15">
      <c r="A15" s="85" t="s">
        <v>40</v>
      </c>
      <c r="B15" s="86"/>
      <c r="C15" s="144">
        <v>-674</v>
      </c>
      <c r="D15" s="114"/>
      <c r="E15" s="144">
        <v>45</v>
      </c>
      <c r="F15" s="171"/>
    </row>
    <row r="16" spans="1:6" ht="15">
      <c r="A16" s="85" t="s">
        <v>33</v>
      </c>
      <c r="B16" s="86"/>
      <c r="C16" s="144">
        <v>-2583</v>
      </c>
      <c r="D16" s="114"/>
      <c r="E16" s="144">
        <v>477</v>
      </c>
      <c r="F16" s="171"/>
    </row>
    <row r="17" spans="1:19" s="8" customFormat="1" ht="14.25">
      <c r="A17" s="79" t="s">
        <v>116</v>
      </c>
      <c r="B17" s="86"/>
      <c r="C17" s="145">
        <f>SUM(C8:C16)</f>
        <v>-16751</v>
      </c>
      <c r="D17" s="114"/>
      <c r="E17" s="145">
        <f>SUM(E8:E16)</f>
        <v>-6548</v>
      </c>
      <c r="F17" s="173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8" customFormat="1" ht="14.25">
      <c r="A18" s="79"/>
      <c r="B18" s="86"/>
      <c r="C18" s="113"/>
      <c r="D18" s="124"/>
      <c r="E18" s="113"/>
      <c r="F18" s="174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8" customFormat="1" ht="14.25">
      <c r="A19" s="87" t="s">
        <v>17</v>
      </c>
      <c r="B19" s="86"/>
      <c r="C19" s="113"/>
      <c r="D19" s="124"/>
      <c r="E19" s="113"/>
      <c r="F19" s="174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6" ht="15">
      <c r="A20" s="85" t="s">
        <v>29</v>
      </c>
      <c r="B20" s="86"/>
      <c r="C20" s="144">
        <v>-10571</v>
      </c>
      <c r="D20" s="114"/>
      <c r="E20" s="144">
        <v>-6557</v>
      </c>
      <c r="F20" s="171"/>
    </row>
    <row r="21" spans="1:6" ht="15">
      <c r="A21" s="88" t="s">
        <v>64</v>
      </c>
      <c r="B21" s="86"/>
      <c r="C21" s="144">
        <v>18</v>
      </c>
      <c r="D21" s="114"/>
      <c r="E21" s="144">
        <v>56</v>
      </c>
      <c r="F21" s="171"/>
    </row>
    <row r="22" spans="1:6" ht="15">
      <c r="A22" s="85" t="s">
        <v>65</v>
      </c>
      <c r="B22" s="86"/>
      <c r="C22" s="144">
        <v>-180</v>
      </c>
      <c r="D22" s="114"/>
      <c r="E22" s="144">
        <v>-28</v>
      </c>
      <c r="F22" s="171"/>
    </row>
    <row r="23" spans="1:6" ht="15">
      <c r="A23" s="85" t="s">
        <v>88</v>
      </c>
      <c r="B23" s="86"/>
      <c r="C23" s="144">
        <v>-19131</v>
      </c>
      <c r="D23" s="114"/>
      <c r="E23" s="144">
        <v>-3684</v>
      </c>
      <c r="F23" s="171"/>
    </row>
    <row r="24" spans="1:6" ht="17.25" customHeight="1">
      <c r="A24" s="85" t="s">
        <v>124</v>
      </c>
      <c r="B24" s="86"/>
      <c r="C24" s="144">
        <v>0</v>
      </c>
      <c r="D24" s="114"/>
      <c r="E24" s="144">
        <v>21</v>
      </c>
      <c r="F24" s="171"/>
    </row>
    <row r="25" spans="1:6" ht="15">
      <c r="A25" s="85" t="s">
        <v>125</v>
      </c>
      <c r="B25" s="86"/>
      <c r="C25" s="144">
        <v>2</v>
      </c>
      <c r="D25" s="114"/>
      <c r="E25" s="144">
        <v>71</v>
      </c>
      <c r="F25" s="171"/>
    </row>
    <row r="26" spans="1:6" ht="15">
      <c r="A26" s="88" t="s">
        <v>99</v>
      </c>
      <c r="B26" s="86"/>
      <c r="C26" s="144">
        <v>-12585</v>
      </c>
      <c r="D26" s="114"/>
      <c r="E26" s="144">
        <v>-10903</v>
      </c>
      <c r="F26" s="171"/>
    </row>
    <row r="27" spans="1:6" ht="15">
      <c r="A27" s="88" t="s">
        <v>104</v>
      </c>
      <c r="B27" s="86"/>
      <c r="C27" s="144">
        <v>-6150</v>
      </c>
      <c r="D27" s="114"/>
      <c r="E27" s="144">
        <v>-25</v>
      </c>
      <c r="F27" s="171"/>
    </row>
    <row r="28" spans="1:6" ht="15">
      <c r="A28" s="85" t="s">
        <v>100</v>
      </c>
      <c r="B28" s="86"/>
      <c r="C28" s="144">
        <v>3731</v>
      </c>
      <c r="D28" s="114"/>
      <c r="E28" s="144">
        <v>20241</v>
      </c>
      <c r="F28" s="171"/>
    </row>
    <row r="29" spans="1:6" ht="15">
      <c r="A29" s="85" t="s">
        <v>101</v>
      </c>
      <c r="B29" s="86"/>
      <c r="C29" s="144">
        <v>12860</v>
      </c>
      <c r="D29" s="114"/>
      <c r="E29" s="144">
        <v>2068</v>
      </c>
      <c r="F29" s="171"/>
    </row>
    <row r="30" spans="1:6" ht="15">
      <c r="A30" s="85" t="s">
        <v>82</v>
      </c>
      <c r="B30" s="86"/>
      <c r="C30" s="144">
        <v>420</v>
      </c>
      <c r="D30" s="114"/>
      <c r="E30" s="144">
        <v>563</v>
      </c>
      <c r="F30" s="171"/>
    </row>
    <row r="31" spans="1:6" ht="15">
      <c r="A31" s="79" t="s">
        <v>66</v>
      </c>
      <c r="B31" s="86"/>
      <c r="C31" s="145">
        <f>SUM(C20:C30)</f>
        <v>-31586</v>
      </c>
      <c r="D31" s="112"/>
      <c r="E31" s="145">
        <f>SUM(E20:E30)</f>
        <v>1823</v>
      </c>
      <c r="F31" s="173"/>
    </row>
    <row r="32" spans="1:6" ht="15">
      <c r="A32" s="85"/>
      <c r="B32" s="86"/>
      <c r="C32" s="113"/>
      <c r="D32" s="124"/>
      <c r="E32" s="113"/>
      <c r="F32" s="174"/>
    </row>
    <row r="33" spans="1:6" ht="15">
      <c r="A33" s="87" t="s">
        <v>18</v>
      </c>
      <c r="B33" s="86"/>
      <c r="C33" s="116"/>
      <c r="D33" s="112"/>
      <c r="E33" s="116"/>
      <c r="F33" s="175"/>
    </row>
    <row r="34" spans="1:6" ht="15">
      <c r="A34" s="85" t="s">
        <v>126</v>
      </c>
      <c r="B34" s="86"/>
      <c r="C34" s="144">
        <v>29190</v>
      </c>
      <c r="D34" s="114"/>
      <c r="E34" s="144">
        <v>59876</v>
      </c>
      <c r="F34" s="175"/>
    </row>
    <row r="35" spans="1:6" ht="15">
      <c r="A35" s="85" t="s">
        <v>127</v>
      </c>
      <c r="B35" s="86"/>
      <c r="C35" s="144">
        <v>-11361</v>
      </c>
      <c r="D35" s="114"/>
      <c r="E35" s="144">
        <v>-33074</v>
      </c>
      <c r="F35" s="175"/>
    </row>
    <row r="36" spans="1:6" ht="15">
      <c r="A36" s="85" t="s">
        <v>128</v>
      </c>
      <c r="B36" s="86"/>
      <c r="C36" s="144">
        <v>44554</v>
      </c>
      <c r="D36" s="114"/>
      <c r="E36" s="144">
        <v>25233</v>
      </c>
      <c r="F36" s="171"/>
    </row>
    <row r="37" spans="1:6" ht="15">
      <c r="A37" s="85" t="s">
        <v>129</v>
      </c>
      <c r="B37" s="86"/>
      <c r="C37" s="144">
        <v>-39437</v>
      </c>
      <c r="D37" s="114"/>
      <c r="E37" s="144">
        <v>-32237</v>
      </c>
      <c r="F37" s="171"/>
    </row>
    <row r="38" spans="1:6" ht="15">
      <c r="A38" s="85" t="s">
        <v>136</v>
      </c>
      <c r="B38" s="86"/>
      <c r="C38" s="144">
        <v>-2142</v>
      </c>
      <c r="D38" s="114"/>
      <c r="E38" s="144">
        <v>-3595</v>
      </c>
      <c r="F38" s="171"/>
    </row>
    <row r="39" spans="1:6" ht="15">
      <c r="A39" s="85" t="s">
        <v>130</v>
      </c>
      <c r="B39" s="86"/>
      <c r="C39" s="144">
        <v>-165</v>
      </c>
      <c r="D39" s="114"/>
      <c r="E39" s="144">
        <v>0</v>
      </c>
      <c r="F39" s="171"/>
    </row>
    <row r="40" spans="1:6" ht="15">
      <c r="A40" s="89" t="s">
        <v>39</v>
      </c>
      <c r="B40" s="86"/>
      <c r="C40" s="144">
        <v>-548</v>
      </c>
      <c r="D40" s="114"/>
      <c r="E40" s="144">
        <v>-683</v>
      </c>
      <c r="F40" s="171"/>
    </row>
    <row r="41" spans="1:6" ht="15">
      <c r="A41" s="89" t="s">
        <v>67</v>
      </c>
      <c r="B41" s="86"/>
      <c r="C41" s="144">
        <v>-13</v>
      </c>
      <c r="D41" s="114"/>
      <c r="E41" s="144">
        <v>-87</v>
      </c>
      <c r="F41" s="171"/>
    </row>
    <row r="42" spans="1:19" s="8" customFormat="1" ht="14.25">
      <c r="A42" s="90" t="s">
        <v>137</v>
      </c>
      <c r="B42" s="86"/>
      <c r="C42" s="145">
        <f>SUM(C34:C41)</f>
        <v>20078</v>
      </c>
      <c r="D42" s="118"/>
      <c r="E42" s="145">
        <f>SUM(E34:E41)</f>
        <v>15433</v>
      </c>
      <c r="F42" s="173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6" ht="15">
      <c r="A43" s="89"/>
      <c r="B43" s="86"/>
      <c r="C43" s="144"/>
      <c r="D43" s="117"/>
      <c r="E43" s="144"/>
      <c r="F43" s="171"/>
    </row>
    <row r="44" spans="1:19" s="32" customFormat="1" ht="26.25">
      <c r="A44" s="160" t="s">
        <v>131</v>
      </c>
      <c r="B44" s="86"/>
      <c r="C44" s="159">
        <f>C17+C31+C42</f>
        <v>-28259</v>
      </c>
      <c r="D44" s="118"/>
      <c r="E44" s="159">
        <f>E17+E31+E42</f>
        <v>10708</v>
      </c>
      <c r="F44" s="173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s="32" customFormat="1" ht="5.25" customHeight="1">
      <c r="A45" s="89"/>
      <c r="B45" s="86"/>
      <c r="C45" s="113"/>
      <c r="D45" s="117"/>
      <c r="E45" s="113"/>
      <c r="F45" s="174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s="33" customFormat="1" ht="15">
      <c r="A46" s="89" t="s">
        <v>105</v>
      </c>
      <c r="B46" s="86"/>
      <c r="C46" s="144">
        <v>30694</v>
      </c>
      <c r="D46" s="123"/>
      <c r="E46" s="144">
        <v>8639</v>
      </c>
      <c r="F46" s="171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s="33" customFormat="1" ht="6" customHeight="1">
      <c r="A47" s="89"/>
      <c r="B47" s="86"/>
      <c r="C47" s="123"/>
      <c r="D47" s="117"/>
      <c r="E47" s="123"/>
      <c r="F47" s="176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6" ht="15">
      <c r="A48" s="90" t="s">
        <v>152</v>
      </c>
      <c r="B48" s="86">
        <v>23</v>
      </c>
      <c r="C48" s="145">
        <f>C46+C44</f>
        <v>2435</v>
      </c>
      <c r="D48" s="115"/>
      <c r="E48" s="145">
        <f>E46+E44</f>
        <v>19347</v>
      </c>
      <c r="F48" s="173"/>
    </row>
    <row r="49" spans="1:6" ht="15.75">
      <c r="A49" s="91"/>
      <c r="B49" s="82"/>
      <c r="C49" s="7"/>
      <c r="F49" s="177"/>
    </row>
    <row r="50" spans="1:6" ht="15">
      <c r="A50" s="179" t="e">
        <f>#REF!</f>
        <v>#REF!</v>
      </c>
      <c r="B50" s="82"/>
      <c r="C50" s="7"/>
      <c r="F50" s="177"/>
    </row>
    <row r="51" spans="1:6" ht="15">
      <c r="A51" s="179"/>
      <c r="B51" s="82"/>
      <c r="C51" s="7"/>
      <c r="F51" s="177"/>
    </row>
    <row r="52" spans="1:2" ht="15">
      <c r="A52" s="60" t="s">
        <v>21</v>
      </c>
      <c r="B52" s="92"/>
    </row>
    <row r="53" spans="1:2" ht="15">
      <c r="A53" s="157" t="s">
        <v>103</v>
      </c>
      <c r="B53" s="92"/>
    </row>
    <row r="54" spans="1:2" ht="15">
      <c r="A54" s="93"/>
      <c r="B54" s="92"/>
    </row>
    <row r="55" spans="1:2" ht="15">
      <c r="A55" s="60" t="str">
        <f>'[1]IS'!A49</f>
        <v>Гл. счетоводител (Съставител):</v>
      </c>
      <c r="B55" s="92"/>
    </row>
    <row r="56" spans="1:2" ht="15">
      <c r="A56" s="157" t="str">
        <f>'[1]IS'!A50</f>
        <v>Йорданка Петкова</v>
      </c>
      <c r="B56" s="92"/>
    </row>
    <row r="57" spans="1:6" ht="15">
      <c r="A57"/>
      <c r="B57"/>
      <c r="C57"/>
      <c r="D57"/>
      <c r="E57"/>
      <c r="F57"/>
    </row>
    <row r="58" spans="1:6" ht="15">
      <c r="A58"/>
      <c r="B58"/>
      <c r="C58"/>
      <c r="D58"/>
      <c r="E58"/>
      <c r="F58"/>
    </row>
    <row r="59" spans="1:6" ht="15">
      <c r="A59"/>
      <c r="B59"/>
      <c r="C59"/>
      <c r="D59"/>
      <c r="E59"/>
      <c r="F59"/>
    </row>
    <row r="60" spans="1:6" ht="15">
      <c r="A60"/>
      <c r="B60"/>
      <c r="C60"/>
      <c r="D60"/>
      <c r="E60"/>
      <c r="F60"/>
    </row>
    <row r="61" spans="1:6" ht="15">
      <c r="A61"/>
      <c r="B61"/>
      <c r="C61"/>
      <c r="D61"/>
      <c r="E61"/>
      <c r="F61"/>
    </row>
    <row r="62" spans="1:6" ht="15">
      <c r="A62"/>
      <c r="B62"/>
      <c r="C62"/>
      <c r="D62"/>
      <c r="E62"/>
      <c r="F62"/>
    </row>
    <row r="63" spans="1:6" ht="15">
      <c r="A63"/>
      <c r="B63"/>
      <c r="C63"/>
      <c r="D63"/>
      <c r="E63"/>
      <c r="F63"/>
    </row>
    <row r="64" spans="1:6" ht="1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</sheetData>
  <mergeCells count="2">
    <mergeCell ref="A1:F1"/>
    <mergeCell ref="A2:F2"/>
  </mergeCells>
  <printOptions/>
  <pageMargins left="0.7874015748031497" right="0.5118110236220472" top="0.5118110236220472" bottom="0.5118110236220472" header="0.2362204724409449" footer="0.2362204724409449"/>
  <pageSetup blackAndWhite="1" firstPageNumber="3" useFirstPageNumber="1" horizontalDpi="300" verticalDpi="300" orientation="portrait" paperSize="9" scale="8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N55"/>
  <sheetViews>
    <sheetView zoomScaleSheetLayoutView="100" workbookViewId="0" topLeftCell="A1">
      <selection activeCell="K18" sqref="K18"/>
    </sheetView>
  </sheetViews>
  <sheetFormatPr defaultColWidth="9.140625" defaultRowHeight="12.75"/>
  <cols>
    <col min="1" max="1" width="44.7109375" style="13" customWidth="1"/>
    <col min="2" max="2" width="11.57421875" style="13" customWidth="1"/>
    <col min="3" max="3" width="14.140625" style="13" customWidth="1"/>
    <col min="4" max="4" width="1.7109375" style="13" customWidth="1"/>
    <col min="5" max="5" width="10.421875" style="13" customWidth="1"/>
    <col min="6" max="6" width="1.57421875" style="13" customWidth="1"/>
    <col min="7" max="7" width="15.28125" style="13" customWidth="1"/>
    <col min="8" max="8" width="1.8515625" style="13" customWidth="1"/>
    <col min="9" max="9" width="15.00390625" style="13" customWidth="1"/>
    <col min="10" max="10" width="1.57421875" style="13" customWidth="1"/>
    <col min="11" max="11" width="12.7109375" style="13" customWidth="1"/>
    <col min="12" max="12" width="1.57421875" style="13" customWidth="1"/>
    <col min="13" max="13" width="11.28125" style="13" customWidth="1"/>
    <col min="14" max="14" width="9.421875" style="13" bestFit="1" customWidth="1"/>
    <col min="15" max="16384" width="9.140625" style="13" customWidth="1"/>
  </cols>
  <sheetData>
    <row r="1" spans="1:13" ht="18" customHeight="1">
      <c r="A1" s="1" t="str">
        <f>'[2]Cover '!D1</f>
        <v>СОФАРМА АД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234" t="s">
        <v>143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8" customHeight="1">
      <c r="A3" s="28" t="s">
        <v>156</v>
      </c>
      <c r="B3" s="2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" customHeight="1">
      <c r="A4" s="28"/>
      <c r="B4" s="2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customHeight="1">
      <c r="A5" s="234"/>
      <c r="B5" s="234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3" s="38" customFormat="1" ht="15" customHeight="1">
      <c r="A6" s="239"/>
      <c r="B6" s="66"/>
      <c r="C6" s="237" t="s">
        <v>35</v>
      </c>
      <c r="D6" s="110"/>
      <c r="E6" s="237" t="s">
        <v>23</v>
      </c>
      <c r="F6" s="110"/>
      <c r="G6" s="237" t="s">
        <v>133</v>
      </c>
      <c r="H6" s="180"/>
      <c r="I6" s="237" t="s">
        <v>134</v>
      </c>
      <c r="J6" s="110"/>
      <c r="K6" s="237" t="s">
        <v>115</v>
      </c>
      <c r="L6" s="110"/>
      <c r="M6" s="237" t="s">
        <v>43</v>
      </c>
    </row>
    <row r="7" spans="1:13" s="39" customFormat="1" ht="58.5" customHeight="1">
      <c r="A7" s="240"/>
      <c r="B7" s="111" t="s">
        <v>8</v>
      </c>
      <c r="C7" s="238"/>
      <c r="D7" s="19"/>
      <c r="E7" s="238"/>
      <c r="F7" s="19"/>
      <c r="G7" s="238"/>
      <c r="H7" s="181"/>
      <c r="I7" s="238"/>
      <c r="J7" s="19"/>
      <c r="K7" s="238"/>
      <c r="L7" s="19"/>
      <c r="M7" s="238"/>
    </row>
    <row r="8" spans="1:13" s="42" customFormat="1" ht="15">
      <c r="A8" s="59"/>
      <c r="B8" s="59"/>
      <c r="C8" s="40" t="s">
        <v>13</v>
      </c>
      <c r="D8" s="40"/>
      <c r="E8" s="40" t="s">
        <v>13</v>
      </c>
      <c r="F8" s="40"/>
      <c r="G8" s="40" t="s">
        <v>13</v>
      </c>
      <c r="H8" s="40"/>
      <c r="I8" s="40" t="s">
        <v>13</v>
      </c>
      <c r="J8" s="40"/>
      <c r="K8" s="40" t="s">
        <v>13</v>
      </c>
      <c r="L8" s="40"/>
      <c r="M8" s="40" t="s">
        <v>13</v>
      </c>
    </row>
    <row r="9" spans="1:13" s="39" customFormat="1" ht="15">
      <c r="A9" s="58"/>
      <c r="B9" s="58"/>
      <c r="C9" s="40"/>
      <c r="D9" s="40"/>
      <c r="E9" s="40"/>
      <c r="F9" s="40"/>
      <c r="G9" s="40"/>
      <c r="H9" s="40"/>
      <c r="I9" s="40"/>
      <c r="J9" s="40"/>
      <c r="K9" s="41"/>
      <c r="L9" s="40"/>
      <c r="M9" s="40"/>
    </row>
    <row r="10" spans="1:13" s="34" customFormat="1" ht="3.75" customHeight="1">
      <c r="A10" s="75"/>
      <c r="B10" s="26"/>
      <c r="C10" s="98"/>
      <c r="D10" s="99"/>
      <c r="E10" s="98"/>
      <c r="F10" s="99"/>
      <c r="G10" s="98"/>
      <c r="H10" s="99"/>
      <c r="I10" s="98"/>
      <c r="J10" s="99"/>
      <c r="K10" s="98"/>
      <c r="L10" s="99"/>
      <c r="M10" s="37"/>
    </row>
    <row r="11" spans="1:14" s="34" customFormat="1" ht="15">
      <c r="A11" s="74" t="s">
        <v>148</v>
      </c>
      <c r="B11" s="100"/>
      <c r="C11" s="214">
        <v>132000</v>
      </c>
      <c r="D11" s="36"/>
      <c r="E11" s="214">
        <v>8803</v>
      </c>
      <c r="F11" s="36"/>
      <c r="G11" s="214">
        <v>13110</v>
      </c>
      <c r="H11" s="76"/>
      <c r="I11" s="214">
        <v>13373</v>
      </c>
      <c r="J11" s="36"/>
      <c r="K11" s="214">
        <v>47294</v>
      </c>
      <c r="L11" s="36"/>
      <c r="M11" s="214">
        <f>SUM(C11:L11)</f>
        <v>214580</v>
      </c>
      <c r="N11" s="76"/>
    </row>
    <row r="12" spans="1:14" s="34" customFormat="1" ht="5.25" customHeight="1">
      <c r="A12" s="74"/>
      <c r="B12" s="100"/>
      <c r="C12" s="76"/>
      <c r="D12" s="36"/>
      <c r="E12" s="76"/>
      <c r="F12" s="36"/>
      <c r="G12" s="76"/>
      <c r="H12" s="76"/>
      <c r="I12" s="76"/>
      <c r="J12" s="36"/>
      <c r="K12" s="76"/>
      <c r="L12" s="36"/>
      <c r="M12" s="76"/>
      <c r="N12" s="76"/>
    </row>
    <row r="13" spans="1:14" s="34" customFormat="1" ht="15">
      <c r="A13" s="97" t="s">
        <v>89</v>
      </c>
      <c r="B13" s="35"/>
      <c r="C13" s="37">
        <v>0</v>
      </c>
      <c r="D13" s="37"/>
      <c r="E13" s="126">
        <f>E15</f>
        <v>3638</v>
      </c>
      <c r="F13" s="37"/>
      <c r="G13" s="126">
        <f>SUM(G14:G15)</f>
        <v>0</v>
      </c>
      <c r="H13" s="126"/>
      <c r="I13" s="126">
        <f>SUM(I14:I15)</f>
        <v>0</v>
      </c>
      <c r="J13" s="37"/>
      <c r="K13" s="126">
        <f>K14+K15</f>
        <v>-10238</v>
      </c>
      <c r="L13" s="26"/>
      <c r="M13" s="126">
        <f>SUM(C13:K13)</f>
        <v>-6600</v>
      </c>
      <c r="N13" s="76"/>
    </row>
    <row r="14" spans="1:14" s="34" customFormat="1" ht="15">
      <c r="A14" s="150" t="s">
        <v>91</v>
      </c>
      <c r="B14" s="151"/>
      <c r="C14" s="152">
        <v>0</v>
      </c>
      <c r="D14" s="152"/>
      <c r="E14" s="152"/>
      <c r="F14" s="152"/>
      <c r="G14" s="152">
        <v>0</v>
      </c>
      <c r="H14" s="152"/>
      <c r="I14" s="152">
        <v>0</v>
      </c>
      <c r="J14" s="152"/>
      <c r="K14" s="152">
        <v>-6600</v>
      </c>
      <c r="L14" s="153"/>
      <c r="M14" s="126">
        <f>SUM(C14:K14)</f>
        <v>-6600</v>
      </c>
      <c r="N14" s="76"/>
    </row>
    <row r="15" spans="1:14" s="34" customFormat="1" ht="15">
      <c r="A15" s="146" t="s">
        <v>90</v>
      </c>
      <c r="B15" s="147"/>
      <c r="C15" s="158">
        <v>0</v>
      </c>
      <c r="D15" s="148"/>
      <c r="E15" s="149">
        <v>3638</v>
      </c>
      <c r="F15" s="148"/>
      <c r="G15" s="149">
        <v>0</v>
      </c>
      <c r="H15" s="149"/>
      <c r="I15" s="149">
        <v>0</v>
      </c>
      <c r="J15" s="148"/>
      <c r="K15" s="149">
        <f>-E15</f>
        <v>-3638</v>
      </c>
      <c r="L15" s="148"/>
      <c r="M15" s="126">
        <f>SUM(C15:K15)</f>
        <v>0</v>
      </c>
      <c r="N15" s="76"/>
    </row>
    <row r="16" spans="1:14" s="34" customFormat="1" ht="8.25" customHeight="1">
      <c r="A16" s="146"/>
      <c r="B16" s="147"/>
      <c r="C16" s="158"/>
      <c r="D16" s="148"/>
      <c r="E16" s="149"/>
      <c r="F16" s="148"/>
      <c r="G16" s="149"/>
      <c r="H16" s="149"/>
      <c r="I16" s="149"/>
      <c r="J16" s="148"/>
      <c r="K16" s="149"/>
      <c r="L16" s="148"/>
      <c r="M16" s="152"/>
      <c r="N16" s="76"/>
    </row>
    <row r="17" spans="1:14" s="34" customFormat="1" ht="15">
      <c r="A17" s="71" t="s">
        <v>19</v>
      </c>
      <c r="B17" s="26"/>
      <c r="C17" s="99">
        <v>0</v>
      </c>
      <c r="D17" s="99"/>
      <c r="E17" s="99">
        <v>0</v>
      </c>
      <c r="F17" s="99"/>
      <c r="G17" s="99">
        <v>0</v>
      </c>
      <c r="H17" s="99"/>
      <c r="I17" s="99">
        <v>0</v>
      </c>
      <c r="J17" s="99"/>
      <c r="K17" s="99">
        <v>9723</v>
      </c>
      <c r="L17" s="99"/>
      <c r="M17" s="126">
        <f>SUM(C17:K17)</f>
        <v>9723</v>
      </c>
      <c r="N17" s="76"/>
    </row>
    <row r="18" spans="1:14" s="34" customFormat="1" ht="5.25" customHeight="1">
      <c r="A18" s="71"/>
      <c r="B18" s="26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37"/>
      <c r="N18" s="76"/>
    </row>
    <row r="19" spans="1:14" s="34" customFormat="1" ht="45">
      <c r="A19" s="75" t="s">
        <v>63</v>
      </c>
      <c r="B19" s="26"/>
      <c r="C19" s="161">
        <v>0</v>
      </c>
      <c r="D19" s="161"/>
      <c r="E19" s="161">
        <v>0</v>
      </c>
      <c r="F19" s="161"/>
      <c r="G19" s="161">
        <v>-26</v>
      </c>
      <c r="H19" s="161"/>
      <c r="I19" s="161"/>
      <c r="J19" s="161"/>
      <c r="K19" s="161">
        <f>-G19</f>
        <v>26</v>
      </c>
      <c r="L19" s="161"/>
      <c r="M19" s="162">
        <f>SUM(C19:K19)</f>
        <v>0</v>
      </c>
      <c r="N19" s="76"/>
    </row>
    <row r="20" spans="1:14" s="34" customFormat="1" ht="5.25" customHeight="1">
      <c r="A20" s="75"/>
      <c r="B20" s="26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3"/>
      <c r="N20" s="76"/>
    </row>
    <row r="21" spans="1:14" s="34" customFormat="1" ht="30">
      <c r="A21" s="75" t="s">
        <v>157</v>
      </c>
      <c r="B21" s="26"/>
      <c r="C21" s="161">
        <v>0</v>
      </c>
      <c r="D21" s="161">
        <v>0</v>
      </c>
      <c r="E21" s="161">
        <v>0</v>
      </c>
      <c r="F21" s="161"/>
      <c r="G21" s="161">
        <v>0</v>
      </c>
      <c r="H21" s="161"/>
      <c r="I21" s="161">
        <v>-27</v>
      </c>
      <c r="J21" s="161"/>
      <c r="K21" s="161">
        <v>0</v>
      </c>
      <c r="L21" s="161"/>
      <c r="M21" s="162">
        <f>SUM(C21:K21)</f>
        <v>-27</v>
      </c>
      <c r="N21" s="76"/>
    </row>
    <row r="22" spans="1:14" s="34" customFormat="1" ht="4.5" customHeight="1">
      <c r="A22" s="75"/>
      <c r="B22" s="26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3"/>
      <c r="N22" s="76"/>
    </row>
    <row r="23" spans="1:14" s="34" customFormat="1" ht="30">
      <c r="A23" s="75" t="s">
        <v>132</v>
      </c>
      <c r="B23" s="26"/>
      <c r="C23" s="161">
        <v>0</v>
      </c>
      <c r="D23" s="161"/>
      <c r="E23" s="161">
        <v>0</v>
      </c>
      <c r="F23" s="161"/>
      <c r="G23" s="161">
        <v>0</v>
      </c>
      <c r="H23" s="161"/>
      <c r="I23" s="161"/>
      <c r="J23" s="161"/>
      <c r="K23" s="161">
        <v>0</v>
      </c>
      <c r="L23" s="161"/>
      <c r="M23" s="162">
        <f>SUM(C23:K23)</f>
        <v>0</v>
      </c>
      <c r="N23" s="76"/>
    </row>
    <row r="24" spans="1:14" s="34" customFormat="1" ht="6.75" customHeight="1">
      <c r="A24" s="75"/>
      <c r="B24" s="26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76"/>
    </row>
    <row r="25" spans="1:14" s="34" customFormat="1" ht="30">
      <c r="A25" s="75" t="s">
        <v>123</v>
      </c>
      <c r="B25" s="26"/>
      <c r="C25" s="161">
        <v>0</v>
      </c>
      <c r="D25" s="161"/>
      <c r="E25" s="161">
        <v>0</v>
      </c>
      <c r="F25" s="161"/>
      <c r="G25" s="161">
        <v>0</v>
      </c>
      <c r="H25" s="161"/>
      <c r="I25" s="161">
        <v>0</v>
      </c>
      <c r="J25" s="161"/>
      <c r="K25" s="161">
        <v>0</v>
      </c>
      <c r="L25" s="161"/>
      <c r="M25" s="162">
        <f>SUM(C25:K25)</f>
        <v>0</v>
      </c>
      <c r="N25" s="76"/>
    </row>
    <row r="26" spans="1:14" s="34" customFormat="1" ht="8.25" customHeight="1">
      <c r="A26" s="75"/>
      <c r="B26" s="26"/>
      <c r="C26" s="98"/>
      <c r="D26" s="99"/>
      <c r="E26" s="98"/>
      <c r="F26" s="99"/>
      <c r="G26" s="98"/>
      <c r="H26" s="99"/>
      <c r="I26" s="98"/>
      <c r="J26" s="99"/>
      <c r="K26" s="98"/>
      <c r="L26" s="99"/>
      <c r="M26" s="45"/>
      <c r="N26" s="76"/>
    </row>
    <row r="27" spans="1:14" s="34" customFormat="1" ht="15.75" thickBot="1">
      <c r="A27" s="74" t="s">
        <v>158</v>
      </c>
      <c r="B27" s="100">
        <v>24</v>
      </c>
      <c r="C27" s="101">
        <f>C11</f>
        <v>132000</v>
      </c>
      <c r="D27" s="36"/>
      <c r="E27" s="101">
        <f>E11+E13</f>
        <v>12441</v>
      </c>
      <c r="F27" s="36"/>
      <c r="G27" s="101">
        <f>G11+G19+G21+G3+G25+G23</f>
        <v>13084</v>
      </c>
      <c r="H27" s="76"/>
      <c r="I27" s="101">
        <f>I11+I19+I21+I3+I25+I23</f>
        <v>13346</v>
      </c>
      <c r="J27" s="36"/>
      <c r="K27" s="101">
        <f>K11+K13+K17+K19</f>
        <v>46805</v>
      </c>
      <c r="L27" s="36"/>
      <c r="M27" s="101">
        <f>M11+M13+M17+M21+M25+M23</f>
        <v>217676</v>
      </c>
      <c r="N27" s="76"/>
    </row>
    <row r="28" spans="1:14" s="34" customFormat="1" ht="15.75" thickTop="1">
      <c r="A28" s="74"/>
      <c r="B28" s="100"/>
      <c r="C28" s="76"/>
      <c r="D28" s="36"/>
      <c r="E28" s="76"/>
      <c r="F28" s="36"/>
      <c r="G28" s="76"/>
      <c r="H28" s="76"/>
      <c r="I28" s="76"/>
      <c r="J28" s="36"/>
      <c r="K28" s="76"/>
      <c r="L28" s="36"/>
      <c r="M28" s="76"/>
      <c r="N28" s="76"/>
    </row>
    <row r="29" spans="1:14" s="34" customFormat="1" ht="15">
      <c r="A29" s="74"/>
      <c r="B29" s="100"/>
      <c r="C29" s="76"/>
      <c r="D29" s="36"/>
      <c r="E29" s="76"/>
      <c r="F29" s="36"/>
      <c r="G29" s="76"/>
      <c r="H29" s="76"/>
      <c r="I29" s="76"/>
      <c r="J29" s="36"/>
      <c r="K29" s="76"/>
      <c r="L29" s="36"/>
      <c r="M29" s="76"/>
      <c r="N29" s="76"/>
    </row>
    <row r="30" spans="1:14" s="34" customFormat="1" ht="15">
      <c r="A30" s="74"/>
      <c r="B30" s="100"/>
      <c r="C30" s="76"/>
      <c r="D30" s="36"/>
      <c r="E30" s="76"/>
      <c r="F30" s="36"/>
      <c r="G30" s="76"/>
      <c r="H30" s="76"/>
      <c r="I30" s="76"/>
      <c r="J30" s="36"/>
      <c r="K30" s="76"/>
      <c r="L30" s="36"/>
      <c r="M30" s="76"/>
      <c r="N30" s="76"/>
    </row>
    <row r="31" spans="2:6" s="24" customFormat="1" ht="15">
      <c r="B31" s="67"/>
      <c r="C31" s="67"/>
      <c r="D31" s="67"/>
      <c r="E31" s="19"/>
      <c r="F31" s="18"/>
    </row>
    <row r="32" spans="2:6" s="24" customFormat="1" ht="15">
      <c r="B32" s="67"/>
      <c r="C32" s="67"/>
      <c r="D32" s="67"/>
      <c r="E32" s="19"/>
      <c r="F32" s="18"/>
    </row>
    <row r="33" spans="1:6" s="24" customFormat="1" ht="15">
      <c r="A33" s="192" t="str">
        <f>'[2]BS'!A56</f>
        <v>Приложенията на страници от 5 до 31 са неразделна част от финансовия отчет.</v>
      </c>
      <c r="B33" s="211"/>
      <c r="C33" s="211"/>
      <c r="D33" s="211"/>
      <c r="E33" s="19"/>
      <c r="F33" s="18"/>
    </row>
    <row r="34" spans="2:6" s="24" customFormat="1" ht="15">
      <c r="B34" s="67"/>
      <c r="C34" s="67"/>
      <c r="D34" s="67"/>
      <c r="E34" s="19"/>
      <c r="F34" s="18"/>
    </row>
    <row r="35" spans="1:2" s="14" customFormat="1" ht="15">
      <c r="A35" s="186"/>
      <c r="B35" s="93"/>
    </row>
    <row r="36" spans="1:2" s="14" customFormat="1" ht="15">
      <c r="A36" s="212"/>
      <c r="B36" s="60"/>
    </row>
    <row r="37" spans="1:2" ht="15">
      <c r="A37" s="65" t="s">
        <v>93</v>
      </c>
      <c r="B37" s="60"/>
    </row>
    <row r="38" spans="1:2" ht="15">
      <c r="A38" s="20"/>
      <c r="B38" s="60"/>
    </row>
    <row r="39" spans="1:2" ht="15">
      <c r="A39" s="142" t="s">
        <v>94</v>
      </c>
      <c r="B39" s="60"/>
    </row>
    <row r="40" spans="1:2" ht="15">
      <c r="A40" s="142"/>
      <c r="B40" s="60"/>
    </row>
    <row r="41" spans="1:2" ht="15">
      <c r="A41" s="142"/>
      <c r="B41" s="60"/>
    </row>
    <row r="42" spans="1:2" ht="15">
      <c r="A42" s="213" t="s">
        <v>95</v>
      </c>
      <c r="B42" s="93"/>
    </row>
    <row r="43" spans="1:2" ht="15">
      <c r="A43" s="186"/>
      <c r="B43" s="93"/>
    </row>
    <row r="44" spans="1:2" ht="15">
      <c r="A44" s="187" t="s">
        <v>77</v>
      </c>
      <c r="B44" s="61"/>
    </row>
    <row r="45" spans="1:2" ht="15">
      <c r="A45" s="12"/>
      <c r="B45" s="12"/>
    </row>
    <row r="46" spans="1:2" ht="15">
      <c r="A46" s="11"/>
      <c r="B46" s="11"/>
    </row>
    <row r="55" spans="1:2" ht="15">
      <c r="A55" s="62"/>
      <c r="B55" s="62"/>
    </row>
  </sheetData>
  <mergeCells count="9">
    <mergeCell ref="A2:M2"/>
    <mergeCell ref="A5:M5"/>
    <mergeCell ref="C6:C7"/>
    <mergeCell ref="E6:E7"/>
    <mergeCell ref="K6:K7"/>
    <mergeCell ref="M6:M7"/>
    <mergeCell ref="A6:A7"/>
    <mergeCell ref="G6:G7"/>
    <mergeCell ref="I6:I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IPanova</cp:lastModifiedBy>
  <cp:lastPrinted>2008-07-30T11:50:33Z</cp:lastPrinted>
  <dcterms:created xsi:type="dcterms:W3CDTF">2003-02-07T14:36:34Z</dcterms:created>
  <dcterms:modified xsi:type="dcterms:W3CDTF">2008-07-30T13:26:29Z</dcterms:modified>
  <cp:category/>
  <cp:version/>
  <cp:contentType/>
  <cp:contentStatus/>
</cp:coreProperties>
</file>