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<sst xmlns="http://schemas.openxmlformats.org/spreadsheetml/2006/main" count="1060" uniqueCount="874">
  <si>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</si>
  <si>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</si>
  <si>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</si>
  <si>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</si>
  <si>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</si>
  <si>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</si>
  <si>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</si>
  <si>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</si>
  <si>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</si>
  <si>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</si>
  <si>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</si>
  <si>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</si>
  <si>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</si>
  <si>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</si>
  <si>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</si>
  <si>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</si>
  <si>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</si>
  <si>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</si>
  <si>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</si>
  <si>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</si>
  <si>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</si>
  <si>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</si>
  <si>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</si>
  <si>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</si>
  <si>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</si>
  <si>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</si>
  <si>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</si>
  <si>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</si>
  <si>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</si>
  <si>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</si>
  <si>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</si>
  <si>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</si>
  <si>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</si>
  <si>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</si>
  <si>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</si>
  <si>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</si>
  <si>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</si>
  <si>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</si>
  <si>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</si>
  <si>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</si>
  <si>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</si>
  <si>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</si>
  <si>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</si>
  <si>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</si>
  <si>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</si>
  <si>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</si>
  <si>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</si>
  <si>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</si>
  <si>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</si>
  <si>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</si>
  <si>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</si>
  <si>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</si>
  <si>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</si>
  <si>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</si>
  <si>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</si>
  <si>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</si>
  <si>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</si>
  <si>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</si>
  <si>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</si>
  <si>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</si>
  <si>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</si>
  <si>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</si>
  <si>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</si>
  <si>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</si>
  <si>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</si>
  <si>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</si>
  <si>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</si>
  <si>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</si>
  <si>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</si>
  <si>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</si>
  <si>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</si>
  <si>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</si>
  <si>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</si>
  <si>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</si>
  <si>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</si>
  <si>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</si>
  <si>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</si>
  <si>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</si>
  <si>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</si>
  <si>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</si>
  <si>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</si>
  <si>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</si>
  <si>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</si>
  <si>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</si>
  <si>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</si>
  <si>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</si>
  <si>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</si>
  <si>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</si>
  <si>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</si>
  <si>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</si>
  <si>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</si>
  <si>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</si>
  <si>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</si>
  <si>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</si>
  <si>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</si>
  <si>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</si>
  <si>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</si>
  <si>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</si>
  <si>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</si>
  <si>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</si>
  <si>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</si>
  <si>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</si>
  <si>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</si>
  <si>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</si>
  <si>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</si>
  <si>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</si>
  <si>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</si>
  <si>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</si>
  <si>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</si>
  <si>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</si>
  <si>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</si>
  <si>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</si>
  <si>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</si>
  <si>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</si>
  <si>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</si>
  <si>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</si>
  <si>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</si>
  <si>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</si>
  <si>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</si>
  <si>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</si>
  <si>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</si>
  <si>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</si>
  <si>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</si>
  <si>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</si>
  <si>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</si>
  <si>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</si>
  <si>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</si>
  <si>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</si>
  <si>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</si>
  <si>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</si>
  <si>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</si>
  <si>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</si>
  <si>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</si>
  <si>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</si>
  <si>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</si>
  <si>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</si>
  <si>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</si>
  <si>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</si>
  <si>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</si>
  <si>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</si>
  <si>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</si>
  <si>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</si>
  <si>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</si>
  <si>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</si>
  <si>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</si>
  <si>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</si>
  <si>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</si>
  <si>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</si>
  <si>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</si>
  <si>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</si>
  <si>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</si>
  <si>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</si>
  <si>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</si>
  <si>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</si>
  <si>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</si>
  <si>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</si>
  <si>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</si>
  <si>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</si>
  <si>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</si>
  <si>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</si>
  <si>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</si>
  <si>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</si>
  <si>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</si>
  <si>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</si>
  <si>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</si>
  <si>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</si>
  <si>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</si>
  <si>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</si>
  <si>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</si>
  <si>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</si>
  <si>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</si>
  <si>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</si>
  <si>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</si>
  <si>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</si>
  <si>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</si>
  <si>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</si>
  <si>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</si>
  <si>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</si>
  <si>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</si>
  <si>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</si>
  <si>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</si>
  <si>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</si>
  <si>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</si>
  <si>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</si>
  <si>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</si>
  <si>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</si>
  <si>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</si>
  <si>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</si>
  <si>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</si>
  <si>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</si>
  <si>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</si>
  <si>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</si>
  <si>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</si>
  <si>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</si>
  <si>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</si>
  <si>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</si>
  <si>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</si>
  <si>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</si>
  <si>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</si>
  <si>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</si>
  <si>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</si>
  <si>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</si>
  <si>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</si>
  <si>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</si>
  <si>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</si>
  <si>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</si>
  <si>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</si>
  <si>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</si>
  <si>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</si>
  <si>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</si>
  <si>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</si>
  <si>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</si>
  <si>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</si>
  <si>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</si>
  <si>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</si>
  <si>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</si>
  <si>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</si>
  <si>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</si>
  <si>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</si>
  <si>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</si>
  <si>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</si>
  <si>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</si>
  <si>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</si>
  <si>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</si>
  <si>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</si>
  <si>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</si>
  <si>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</si>
  <si>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</si>
  <si>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</si>
  <si>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</si>
  <si>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</si>
  <si>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</si>
  <si>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</si>
  <si>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</si>
  <si>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</si>
  <si>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</si>
  <si>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</si>
  <si>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</si>
  <si>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</si>
  <si>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</si>
  <si>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</si>
  <si>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</si>
  <si>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</si>
  <si>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</si>
  <si>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</si>
  <si>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</si>
  <si>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</si>
  <si>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</si>
  <si>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</si>
  <si>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</si>
  <si>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</si>
  <si>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</si>
  <si>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</si>
  <si>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</si>
  <si>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</si>
  <si>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</si>
  <si>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</si>
  <si>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</si>
  <si>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</si>
  <si>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</si>
  <si>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</si>
  <si>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</si>
  <si>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</si>
  <si>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</si>
  <si>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</si>
  <si>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</si>
  <si>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</si>
  <si>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</si>
  <si>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</si>
  <si>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</si>
  <si>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</si>
  <si>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</si>
  <si>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</si>
  <si>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</si>
  <si>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</si>
  <si>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</si>
  <si>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</si>
  <si>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</si>
  <si>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</si>
  <si>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</si>
  <si>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</si>
  <si>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</si>
  <si>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</si>
  <si>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</si>
  <si>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</si>
  <si>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</si>
  <si>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</si>
  <si>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</si>
  <si>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</si>
  <si>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</si>
  <si>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</si>
  <si>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</si>
  <si>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</si>
  <si>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</si>
  <si>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</si>
  <si>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</si>
  <si>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</si>
  <si>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</si>
  <si>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</si>
  <si>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</si>
  <si>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</si>
  <si>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</si>
  <si>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</si>
  <si>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</si>
  <si>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</si>
  <si>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</si>
  <si>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</si>
  <si>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</si>
  <si>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</si>
  <si>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</si>
  <si>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</si>
  <si>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</si>
  <si>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</si>
  <si>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</si>
  <si>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</si>
  <si>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</si>
  <si>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</si>
  <si>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</si>
  <si>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</si>
  <si>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</si>
  <si>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</si>
  <si>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</si>
  <si>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</si>
  <si>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</si>
  <si>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</si>
  <si>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</si>
  <si>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</si>
  <si>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</si>
  <si>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</si>
  <si>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</si>
  <si>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</si>
  <si>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</si>
  <si>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</si>
  <si>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</si>
  <si>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</si>
  <si>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</si>
  <si>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</si>
  <si>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</si>
  <si>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</si>
  <si>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</si>
  <si>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</si>
  <si>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</si>
  <si>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</si>
  <si>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</si>
  <si>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</si>
  <si>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</si>
  <si>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</si>
  <si>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</si>
  <si>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</si>
  <si>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</si>
  <si>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</si>
  <si>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</si>
  <si>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</si>
  <si>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</si>
  <si>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</si>
  <si>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</si>
  <si>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</si>
  <si>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</si>
  <si>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</si>
  <si>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</si>
  <si>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</si>
  <si>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</si>
  <si>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</si>
  <si>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</si>
  <si>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</si>
  <si>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</si>
  <si>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</si>
  <si>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</si>
  <si>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</si>
  <si>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</si>
  <si>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</si>
  <si>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</si>
  <si>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</si>
  <si>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</si>
  <si>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</si>
  <si>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</si>
  <si>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</si>
  <si>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</si>
  <si>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</si>
  <si>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</si>
  <si>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</si>
  <si>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</si>
  <si>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</si>
  <si>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</si>
  <si>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</si>
  <si>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</si>
  <si>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</si>
  <si>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</si>
  <si>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</si>
  <si>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</si>
  <si>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</si>
  <si>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</si>
  <si>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</si>
  <si>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</si>
  <si>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</si>
  <si>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</si>
  <si>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</si>
  <si>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</si>
  <si>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</si>
  <si>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</si>
  <si>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</si>
  <si>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</si>
  <si>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</si>
  <si>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</si>
  <si>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</si>
  <si>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</si>
  <si>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</si>
  <si>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</si>
  <si>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</si>
  <si>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</si>
  <si>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</si>
  <si>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</si>
  <si>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</si>
  <si>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</si>
  <si>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</si>
  <si>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</si>
  <si>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</si>
  <si>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</si>
  <si>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</si>
  <si>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</si>
  <si>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</si>
  <si>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</si>
  <si>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</si>
  <si>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</si>
  <si>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</si>
  <si>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</si>
  <si>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</si>
  <si>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</si>
  <si>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</si>
  <si>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</si>
  <si>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</si>
  <si>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</si>
  <si>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</si>
  <si>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</si>
  <si>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</si>
  <si>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</si>
  <si>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</si>
  <si>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</si>
  <si>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</si>
  <si>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</si>
  <si>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</si>
  <si>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</si>
  <si>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</si>
  <si>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</si>
  <si>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</si>
  <si>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</si>
  <si>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</si>
  <si>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</si>
  <si>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</si>
  <si>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</si>
  <si>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</si>
  <si>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</si>
  <si>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</si>
  <si>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</si>
  <si>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</si>
  <si>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</si>
  <si>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</si>
  <si>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</si>
  <si>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</si>
  <si>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</si>
  <si>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</si>
  <si>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</si>
  <si>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</si>
  <si>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</si>
  <si>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</si>
  <si>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</si>
  <si>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</si>
  <si>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</si>
  <si>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</si>
  <si>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</si>
  <si>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</si>
  <si>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</si>
  <si>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</si>
  <si>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</si>
  <si>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</si>
  <si>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</si>
  <si>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</si>
  <si>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</si>
  <si>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</si>
  <si>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</si>
  <si>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</si>
  <si>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</si>
  <si>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</si>
  <si>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</si>
  <si>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</si>
  <si>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</si>
  <si>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</si>
  <si>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</si>
  <si>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</si>
  <si>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</si>
  <si>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</si>
  <si>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</si>
  <si>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</si>
  <si>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</si>
  <si>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</si>
  <si>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</si>
  <si>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</si>
  <si>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</si>
  <si>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</si>
  <si>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</si>
  <si>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</si>
  <si>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</si>
  <si>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</si>
  <si>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</si>
  <si>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</si>
  <si>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</si>
  <si>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</si>
  <si>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</si>
  <si>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</si>
  <si>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</si>
  <si>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</si>
  <si>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</si>
  <si>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</si>
  <si>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</si>
  <si>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</si>
  <si>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</si>
  <si>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</si>
  <si>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</si>
  <si>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</si>
  <si>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</si>
  <si>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</si>
  <si>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</si>
  <si>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</si>
  <si>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</si>
  <si>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</si>
  <si>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</si>
  <si>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</si>
  <si>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</si>
  <si>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</si>
  <si>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</si>
  <si>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</si>
  <si>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</si>
  <si>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</si>
  <si>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</si>
  <si>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</si>
  <si>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</si>
  <si>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</si>
  <si>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</si>
  <si>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</si>
  <si>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</si>
  <si>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</si>
  <si>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</si>
  <si>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</si>
  <si>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</si>
  <si>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</si>
  <si>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</si>
  <si>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</si>
  <si>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</si>
  <si>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</si>
  <si>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</si>
  <si>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</si>
  <si>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</si>
  <si>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</si>
  <si>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</si>
  <si>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</si>
  <si>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</si>
  <si>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</si>
  <si>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</si>
  <si>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</si>
  <si>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</si>
  <si>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</si>
  <si>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</si>
  <si>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</si>
  <si>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</si>
  <si>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</si>
  <si>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</si>
  <si>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</si>
  <si>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</si>
  <si>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</si>
  <si>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</si>
  <si>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</si>
  <si>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</si>
  <si>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</si>
  <si>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</si>
  <si>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</si>
  <si>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</si>
  <si>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</si>
  <si>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</si>
  <si>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</si>
  <si>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</si>
  <si>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</si>
  <si>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</si>
  <si>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</si>
  <si>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</si>
  <si>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</si>
  <si>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</si>
  <si>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</si>
  <si>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</si>
  <si>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</si>
  <si>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</si>
  <si>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</si>
  <si>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</si>
  <si>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</si>
  <si>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</si>
  <si>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</si>
  <si>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</si>
  <si>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</si>
  <si>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</si>
  <si>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</si>
  <si>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</si>
  <si>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</si>
  <si>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</si>
  <si>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</si>
  <si>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</si>
  <si>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</si>
  <si>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</si>
  <si>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</si>
  <si>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</si>
  <si>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</si>
  <si>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</si>
  <si>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</si>
  <si>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</si>
  <si>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</si>
  <si>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</si>
  <si>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</si>
  <si>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</si>
  <si>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</si>
  <si>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</si>
  <si>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</si>
  <si>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</si>
  <si>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</si>
  <si>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</si>
  <si>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</si>
  <si>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</si>
  <si>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</si>
  <si>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</si>
  <si>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</si>
  <si>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</si>
  <si>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</si>
  <si>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</si>
  <si>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</si>
  <si>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</si>
  <si>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</si>
  <si>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</si>
  <si>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</si>
  <si>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</si>
  <si>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</si>
  <si>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</si>
  <si>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</si>
  <si>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</si>
  <si>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</si>
  <si>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</si>
  <si>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</si>
  <si>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</si>
  <si>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</si>
  <si>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</si>
  <si>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</si>
  <si>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</si>
  <si>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</si>
  <si>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</si>
  <si>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</si>
  <si>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</si>
  <si>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</si>
  <si>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</si>
  <si>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</si>
  <si>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</si>
  <si>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</si>
  <si>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</si>
  <si>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</si>
  <si>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</si>
  <si>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</si>
  <si>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</si>
  <si>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</si>
  <si>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</si>
  <si>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</si>
  <si>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</si>
  <si>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</si>
  <si>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</si>
  <si>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</si>
  <si>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</si>
  <si>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</si>
  <si>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</si>
  <si>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</si>
  <si>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</si>
  <si>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</si>
  <si>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</si>
  <si>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</si>
  <si>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</si>
  <si>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</si>
  <si>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</si>
  <si>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</si>
  <si>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</si>
  <si>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</si>
  <si>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</si>
  <si>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</si>
  <si>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</si>
  <si>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</si>
  <si>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</si>
  <si>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</si>
  <si>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</si>
  <si>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</si>
  <si>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</si>
  <si>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</si>
  <si>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</si>
  <si>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</si>
  <si>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</si>
  <si>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</si>
  <si>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</si>
  <si>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</si>
  <si>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</si>
  <si>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</si>
  <si>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</si>
  <si>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</si>
  <si>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</si>
  <si>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</si>
  <si>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</si>
  <si>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</si>
  <si>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</si>
  <si>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</si>
  <si>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</si>
  <si>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</si>
  <si>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</si>
  <si>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</si>
  <si>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</si>
  <si>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</si>
  <si>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</si>
  <si>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</si>
  <si>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</si>
  <si>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</si>
  <si>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</si>
  <si>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</si>
  <si>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</si>
  <si>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</si>
  <si>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</si>
  <si>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</si>
  <si>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</si>
  <si>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</si>
  <si>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</si>
  <si>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</si>
  <si>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</si>
  <si>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</si>
  <si>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</si>
  <si>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</si>
  <si>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</si>
  <si>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</si>
  <si>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</si>
  <si>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</si>
  <si>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</si>
  <si>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</si>
  <si>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</si>
  <si>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</si>
  <si>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</si>
  <si>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</si>
  <si>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</si>
  <si>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</si>
  <si>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</si>
  <si>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</si>
  <si>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</si>
  <si>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</si>
  <si>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</si>
  <si>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</si>
  <si>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</si>
  <si>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</si>
  <si>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</si>
  <si>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</si>
  <si>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</si>
  <si>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</si>
  <si>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</si>
  <si>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</si>
  <si>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</si>
  <si>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</si>
  <si>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</si>
  <si>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</si>
  <si>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</si>
  <si>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</si>
  <si>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</si>
  <si>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</si>
  <si>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</si>
  <si>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</si>
  <si>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</si>
  <si>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</si>
  <si>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</si>
  <si>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</si>
  <si>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</si>
  <si>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</si>
  <si>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</si>
  <si>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</si>
  <si>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</si>
  <si>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</si>
  <si>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</si>
  <si>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</si>
  <si>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</si>
  <si>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</si>
  <si>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</si>
  <si>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</si>
  <si>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</si>
  <si>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</si>
  <si>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</si>
  <si>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</si>
  <si>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</si>
  <si>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</si>
  <si>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</si>
  <si>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</si>
  <si>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</si>
  <si>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</si>
  <si>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</si>
  <si>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</si>
  <si>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</si>
  <si>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</si>
  <si>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</si>
  <si>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</si>
  <si>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</si>
  <si>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</si>
  <si>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</si>
  <si>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</si>
  <si>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</si>
  <si>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</si>
  <si>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</si>
  <si>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</si>
  <si>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</si>
  <si>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</si>
  <si>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</si>
  <si>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</si>
  <si>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</si>
  <si>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</si>
  <si>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</si>
  <si>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</si>
  <si>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</si>
  <si>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</si>
  <si>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</si>
  <si>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</si>
  <si>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</si>
  <si>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</si>
  <si>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</si>
  <si>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</si>
  <si>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</si>
  <si>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</si>
  <si>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</si>
  <si>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</si>
  <si>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</si>
  <si>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</si>
  <si>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</si>
  <si>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</si>
  <si>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</si>
  <si>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</si>
  <si>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</si>
  <si>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</si>
  <si>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</si>
  <si>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</si>
  <si>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</si>
  <si>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</si>
  <si>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</si>
  <si>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</si>
  <si>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</si>
  <si>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</si>
  <si>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</si>
  <si>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</si>
  <si>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</si>
  <si>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</si>
  <si>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</si>
  <si>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</si>
  <si>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</si>
  <si>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</si>
  <si>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</si>
  <si>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</si>
  <si>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</si>
  <si>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</si>
  <si>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</si>
  <si>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</si>
  <si>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</si>
  <si>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</si>
  <si>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</si>
  <si>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</si>
  <si>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</si>
  <si>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</si>
  <si>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</si>
  <si>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</si>
  <si>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</si>
  <si>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</si>
  <si>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</si>
  <si>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</si>
  <si>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1. ОЛ ТРЕЙД АД</t>
  </si>
  <si>
    <t>неконсолидиран</t>
  </si>
  <si>
    <t>01.01.2014-31.03.2014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</si>
</sst>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52">
      <selection activeCell="G65" sqref="G6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872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589</v>
      </c>
      <c r="D11" s="151">
        <v>589</v>
      </c>
      <c r="E11" s="237" t="s">
        <v>22</v>
      </c>
      <c r="F11" s="242" t="s">
        <v>23</v>
      </c>
      <c r="G11" s="152">
        <v>3063</v>
      </c>
      <c r="H11" s="152">
        <v>3063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3063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4</v>
      </c>
      <c r="D18" s="151">
        <v>4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595</v>
      </c>
      <c r="D19" s="155">
        <f>SUM(D11:D18)</f>
        <v>595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15</v>
      </c>
      <c r="D21" s="151">
        <v>15</v>
      </c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-324</v>
      </c>
      <c r="H27" s="154">
        <f>SUM(H28:H30)</f>
        <v>-281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>
        <v>63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-387</v>
      </c>
      <c r="H29" s="316">
        <v>-344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</v>
      </c>
      <c r="H32" s="316">
        <v>-43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-337</v>
      </c>
      <c r="H33" s="154">
        <f>H27+H31+H32</f>
        <v>-324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1660</v>
      </c>
      <c r="D34" s="155">
        <f>SUM(D35:D38)</f>
        <v>1660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2726</v>
      </c>
      <c r="H36" s="154">
        <f>H25+H17+H33</f>
        <v>2739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1660</v>
      </c>
      <c r="D37" s="151">
        <v>1660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1660</v>
      </c>
      <c r="D45" s="155">
        <f>D34+D39+D44</f>
        <v>1660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2270</v>
      </c>
      <c r="D55" s="155">
        <f>D19+D20+D21+D27+D32+D45+D51+D53+D54</f>
        <v>2270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120</v>
      </c>
      <c r="D60" s="151">
        <v>120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</v>
      </c>
      <c r="D61" s="151">
        <v>5</v>
      </c>
      <c r="E61" s="243" t="s">
        <v>189</v>
      </c>
      <c r="F61" s="272" t="s">
        <v>190</v>
      </c>
      <c r="G61" s="154">
        <f>SUM(G62:G68)</f>
        <v>20</v>
      </c>
      <c r="H61" s="154">
        <f>SUM(H62:H68)</f>
        <v>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130</v>
      </c>
      <c r="D64" s="155">
        <f>SUM(D58:D63)</f>
        <v>125</v>
      </c>
      <c r="E64" s="237" t="s">
        <v>200</v>
      </c>
      <c r="F64" s="242" t="s">
        <v>201</v>
      </c>
      <c r="G64" s="152">
        <v>13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</v>
      </c>
      <c r="H66" s="152">
        <v>2</v>
      </c>
    </row>
    <row r="67" spans="1:8" ht="15">
      <c r="A67" s="235" t="s">
        <v>207</v>
      </c>
      <c r="B67" s="241" t="s">
        <v>208</v>
      </c>
      <c r="C67" s="151">
        <v>219</v>
      </c>
      <c r="D67" s="151">
        <v>219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6</v>
      </c>
      <c r="H68" s="152">
        <v>5</v>
      </c>
    </row>
    <row r="69" spans="1:8" ht="15">
      <c r="A69" s="235" t="s">
        <v>215</v>
      </c>
      <c r="B69" s="241" t="s">
        <v>216</v>
      </c>
      <c r="C69" s="151">
        <v>10</v>
      </c>
      <c r="D69" s="151">
        <v>9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20</v>
      </c>
      <c r="H71" s="161">
        <f>H59+H60+H61+H69+H70</f>
        <v>15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</v>
      </c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231</v>
      </c>
      <c r="D75" s="155">
        <f>SUM(D67:D74)</f>
        <v>231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20</v>
      </c>
      <c r="H79" s="162">
        <f>H71+H74+H75+H76</f>
        <v>15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115</v>
      </c>
      <c r="D87" s="151">
        <v>127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115</v>
      </c>
      <c r="D91" s="155">
        <f>SUM(D87:D90)</f>
        <v>128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476</v>
      </c>
      <c r="D93" s="155">
        <f>D64+D75+D84+D91+D92</f>
        <v>484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2746</v>
      </c>
      <c r="D94" s="164">
        <f>D93+D55</f>
        <v>2754</v>
      </c>
      <c r="E94" s="449" t="s">
        <v>270</v>
      </c>
      <c r="F94" s="289" t="s">
        <v>271</v>
      </c>
      <c r="G94" s="165">
        <f>G36+G39+G55+G79</f>
        <v>2746</v>
      </c>
      <c r="H94" s="165">
        <f>H36+H39+H55+H79</f>
        <v>2754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5">
      <selection activeCell="C11" sqref="C1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01.01.2014-31.03.2014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8</v>
      </c>
      <c r="D10" s="46">
        <v>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5</v>
      </c>
      <c r="D12" s="46">
        <v>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1</v>
      </c>
      <c r="D13" s="46"/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-5</v>
      </c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</v>
      </c>
      <c r="D19" s="49">
        <f>SUM(D9:D15)+D16</f>
        <v>5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</v>
      </c>
      <c r="D28" s="50">
        <f>D26+D19</f>
        <v>5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13</v>
      </c>
      <c r="H30" s="53">
        <f>IF((D28-H28)&gt;0,D28-H28,0)</f>
        <v>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13</v>
      </c>
      <c r="D33" s="49">
        <f>D28-D31+D32</f>
        <v>5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13</v>
      </c>
      <c r="H34" s="548">
        <f>IF((D33-H33)&gt;0,D33-H33,0)</f>
        <v>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13</v>
      </c>
      <c r="H39" s="559">
        <f>IF(H34&gt;0,IF(D35+H34&lt;0,0,D35+H34),IF(D34-D35&lt;0,D35-D34,0))</f>
        <v>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13</v>
      </c>
      <c r="H41" s="52">
        <f>IF(D39=0,IF(H39-H40&gt;0,H39-H40+D40,0),IF(D39-D40&lt;0,D40-D39+H40,0))</f>
        <v>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13</v>
      </c>
      <c r="D42" s="53">
        <f>D33+D35+D39</f>
        <v>5</v>
      </c>
      <c r="E42" s="128" t="s">
        <v>380</v>
      </c>
      <c r="F42" s="129" t="s">
        <v>381</v>
      </c>
      <c r="G42" s="53">
        <f>G39+G33</f>
        <v>13</v>
      </c>
      <c r="H42" s="53">
        <f>H39+H33</f>
        <v>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25">
      <selection activeCell="D18" sqref="D1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01.01.2014-31.03.2014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/>
      <c r="D10" s="54">
        <v>97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-9</v>
      </c>
      <c r="D11" s="54">
        <v>-4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-7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3</v>
      </c>
      <c r="D14" s="54">
        <v>-14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-13</v>
      </c>
      <c r="D20" s="55">
        <f>SUM(D10:D19)</f>
        <v>77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-13</v>
      </c>
      <c r="D43" s="55">
        <f>D42+D32+D20</f>
        <v>77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128</v>
      </c>
      <c r="D44" s="132">
        <v>135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115</v>
      </c>
      <c r="D45" s="55">
        <f>D44+D43</f>
        <v>212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J16" sqref="J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01.01.2014-31.03.2014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3063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63</v>
      </c>
      <c r="J11" s="58">
        <f>'справка №1-БАЛАНС'!H29+'справка №1-БАЛАНС'!H32</f>
        <v>-387</v>
      </c>
      <c r="K11" s="60"/>
      <c r="L11" s="344">
        <f>SUM(C11:K11)</f>
        <v>2739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3063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63</v>
      </c>
      <c r="J15" s="61">
        <f t="shared" si="2"/>
        <v>-387</v>
      </c>
      <c r="K15" s="61">
        <f t="shared" si="2"/>
        <v>0</v>
      </c>
      <c r="L15" s="344">
        <f t="shared" si="1"/>
        <v>2739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</v>
      </c>
      <c r="K16" s="60"/>
      <c r="L16" s="344">
        <f t="shared" si="1"/>
        <v>-13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3063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63</v>
      </c>
      <c r="J29" s="59">
        <f t="shared" si="6"/>
        <v>-400</v>
      </c>
      <c r="K29" s="59">
        <f t="shared" si="6"/>
        <v>0</v>
      </c>
      <c r="L29" s="344">
        <f t="shared" si="1"/>
        <v>2726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3063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63</v>
      </c>
      <c r="J32" s="59">
        <f t="shared" si="7"/>
        <v>-400</v>
      </c>
      <c r="K32" s="59">
        <f t="shared" si="7"/>
        <v>0</v>
      </c>
      <c r="L32" s="344">
        <f t="shared" si="1"/>
        <v>2726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E20" sqref="E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01.01.2014-31.03.2014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589</v>
      </c>
      <c r="E9" s="189"/>
      <c r="F9" s="189"/>
      <c r="G9" s="74">
        <f>D9+E9-F9</f>
        <v>589</v>
      </c>
      <c r="H9" s="65"/>
      <c r="I9" s="65"/>
      <c r="J9" s="74">
        <f>G9+H9-I9</f>
        <v>589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589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</v>
      </c>
      <c r="E14" s="189"/>
      <c r="F14" s="189"/>
      <c r="G14" s="74">
        <f t="shared" si="2"/>
        <v>2</v>
      </c>
      <c r="H14" s="65"/>
      <c r="I14" s="65"/>
      <c r="J14" s="74">
        <f t="shared" si="3"/>
        <v>2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595</v>
      </c>
      <c r="E17" s="194">
        <f>SUM(E9:E16)</f>
        <v>0</v>
      </c>
      <c r="F17" s="194">
        <f>SUM(F9:F16)</f>
        <v>0</v>
      </c>
      <c r="G17" s="74">
        <f t="shared" si="2"/>
        <v>595</v>
      </c>
      <c r="H17" s="75">
        <f>SUM(H9:H16)</f>
        <v>0</v>
      </c>
      <c r="I17" s="75">
        <f>SUM(I9:I16)</f>
        <v>0</v>
      </c>
      <c r="J17" s="74">
        <f t="shared" si="3"/>
        <v>595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595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15</v>
      </c>
      <c r="E19" s="187"/>
      <c r="F19" s="187"/>
      <c r="G19" s="74">
        <f t="shared" si="2"/>
        <v>15</v>
      </c>
      <c r="H19" s="63"/>
      <c r="I19" s="63"/>
      <c r="J19" s="74">
        <f t="shared" si="3"/>
        <v>15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15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1660</v>
      </c>
      <c r="H27" s="70">
        <f t="shared" si="8"/>
        <v>0</v>
      </c>
      <c r="I27" s="70">
        <f t="shared" si="8"/>
        <v>0</v>
      </c>
      <c r="J27" s="71">
        <f t="shared" si="3"/>
        <v>1660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1660</v>
      </c>
      <c r="E30" s="189"/>
      <c r="F30" s="189"/>
      <c r="G30" s="74">
        <f t="shared" si="2"/>
        <v>1660</v>
      </c>
      <c r="H30" s="72"/>
      <c r="I30" s="72"/>
      <c r="J30" s="74">
        <f t="shared" si="3"/>
        <v>1660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1660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1660</v>
      </c>
      <c r="H38" s="75">
        <f t="shared" si="12"/>
        <v>0</v>
      </c>
      <c r="I38" s="75">
        <f t="shared" si="12"/>
        <v>0</v>
      </c>
      <c r="J38" s="74">
        <f t="shared" si="3"/>
        <v>1660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2270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2270</v>
      </c>
      <c r="H40" s="438">
        <f t="shared" si="13"/>
        <v>0</v>
      </c>
      <c r="I40" s="438">
        <f t="shared" si="13"/>
        <v>0</v>
      </c>
      <c r="J40" s="438">
        <f t="shared" si="13"/>
        <v>2270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2270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D94" sqref="D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01.01.2014-31.03.2014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219</v>
      </c>
      <c r="D24" s="119">
        <f>SUM(D25:D27)</f>
        <v>219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219</v>
      </c>
      <c r="D25" s="108">
        <v>219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10</v>
      </c>
      <c r="D29" s="108">
        <v>10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2</v>
      </c>
      <c r="D35" s="108">
        <v>2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231</v>
      </c>
      <c r="D43" s="104">
        <f>D24+D28+D29+D31+D30+D32+D33+D38</f>
        <v>231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231</v>
      </c>
      <c r="D44" s="103">
        <f>D43+D21+D19+D9</f>
        <v>231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20</v>
      </c>
      <c r="D85" s="104">
        <f>SUM(D86:D90)+D94</f>
        <v>20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13</v>
      </c>
      <c r="D87" s="108">
        <v>13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20</v>
      </c>
      <c r="D96" s="104">
        <f>D85+D80+D75+D71+D95</f>
        <v>20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20</v>
      </c>
      <c r="D97" s="104">
        <f>D96+D68+D66</f>
        <v>20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01.01.2014-31.03.2014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91">
      <selection activeCell="A64" sqref="A6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01.01.2014-31.03.2014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871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Aksenia Vider</cp:lastModifiedBy>
  <cp:lastPrinted>2011-04-20T13:37:58Z</cp:lastPrinted>
  <dcterms:created xsi:type="dcterms:W3CDTF">2000-06-29T12:02:40Z</dcterms:created>
  <dcterms:modified xsi:type="dcterms:W3CDTF">2014-04-28T09:41:39Z</dcterms:modified>
  <cp:category/>
  <cp:version/>
  <cp:contentType/>
  <cp:contentStatus/>
</cp:coreProperties>
</file>