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70" windowWidth="11505" windowHeight="5145" tabRatio="721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<sst xmlns="http://schemas.openxmlformats.org/spreadsheetml/2006/main" count="1064" uniqueCount="866">
  <si>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</si>
  <si>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</si>
  <si>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</si>
  <si>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</si>
  <si>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</si>
  <si>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</si>
  <si>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</si>
  <si>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</si>
  <si>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</si>
  <si>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</si>
  <si>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</si>
  <si>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</si>
  <si>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</si>
  <si>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</si>
  <si>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</si>
  <si>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</si>
  <si>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</si>
  <si>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</si>
  <si>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</si>
  <si>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</si>
  <si>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</si>
  <si>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</si>
  <si>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</si>
  <si>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</si>
  <si>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</si>
  <si>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</si>
  <si>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</si>
  <si>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</si>
  <si>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</si>
  <si>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</si>
  <si>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</si>
  <si>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</si>
  <si>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</si>
  <si>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</si>
  <si>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</si>
  <si>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</si>
  <si>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</si>
  <si>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</si>
  <si>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</si>
  <si>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</si>
  <si>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</si>
  <si>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</si>
  <si>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</si>
  <si>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</si>
  <si>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</si>
  <si>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</si>
  <si>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</si>
  <si>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</si>
  <si>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</si>
  <si>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</si>
  <si>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</si>
  <si>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</si>
  <si>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</si>
  <si>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</si>
  <si>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</si>
  <si>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</si>
  <si>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</si>
  <si>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</si>
  <si>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</si>
  <si>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</si>
  <si>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</si>
  <si>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</si>
  <si>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</si>
  <si>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</si>
  <si>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</si>
  <si>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</si>
  <si>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</si>
  <si>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</si>
  <si>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</si>
  <si>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</si>
  <si>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</si>
  <si>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</si>
  <si>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</si>
  <si>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</si>
  <si>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</si>
  <si>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</si>
  <si>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</si>
  <si>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</si>
  <si>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</si>
  <si>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</si>
  <si>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</si>
  <si>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</si>
  <si>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</si>
  <si>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</si>
  <si>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</si>
  <si>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</si>
  <si>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</si>
  <si>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</si>
  <si>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</si>
  <si>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</si>
  <si>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</si>
  <si>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</si>
  <si>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</si>
  <si>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</si>
  <si>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</si>
  <si>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</si>
  <si>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</si>
  <si>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</si>
  <si>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</si>
  <si>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</si>
  <si>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</si>
  <si>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</si>
  <si>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</si>
  <si>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</si>
  <si>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</si>
  <si>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</si>
  <si>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</si>
  <si>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</si>
  <si>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</si>
  <si>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</si>
  <si>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</si>
  <si>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</si>
  <si>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</si>
  <si>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</si>
  <si>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</si>
  <si>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</si>
  <si>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</si>
  <si>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</si>
  <si>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</si>
  <si>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</si>
  <si>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</si>
  <si>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</si>
  <si>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</si>
  <si>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</si>
  <si>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</si>
  <si>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</si>
  <si>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</si>
  <si>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</si>
  <si>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</si>
  <si>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</si>
  <si>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</si>
  <si>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</si>
  <si>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</si>
  <si>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</si>
  <si>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</si>
  <si>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</si>
  <si>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</si>
  <si>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</si>
  <si>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</si>
  <si>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</si>
  <si>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</si>
  <si>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</si>
  <si>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</si>
  <si>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</si>
  <si>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</si>
  <si>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</si>
  <si>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</si>
  <si>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</si>
  <si>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</si>
  <si>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</si>
  <si>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</si>
  <si>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</si>
  <si>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</si>
  <si>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</si>
  <si>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</si>
  <si>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</si>
  <si>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</si>
  <si>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</si>
  <si>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</si>
  <si>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</si>
  <si>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</si>
  <si>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</si>
  <si>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</si>
  <si>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</si>
  <si>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</si>
  <si>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</si>
  <si>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</si>
  <si>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</si>
  <si>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</si>
  <si>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</si>
  <si>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</si>
  <si>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</si>
  <si>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</si>
  <si>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</si>
  <si>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</si>
  <si>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</si>
  <si>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</si>
  <si>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</si>
  <si>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</si>
  <si>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</si>
  <si>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</si>
  <si>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</si>
  <si>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</si>
  <si>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</si>
  <si>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</si>
  <si>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</si>
  <si>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</si>
  <si>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</si>
  <si>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</si>
  <si>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</si>
  <si>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</si>
  <si>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</si>
  <si>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</si>
  <si>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</si>
  <si>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</si>
  <si>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</si>
  <si>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</si>
  <si>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</si>
  <si>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</si>
  <si>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</si>
  <si>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</si>
  <si>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</si>
  <si>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</si>
  <si>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</si>
  <si>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</si>
  <si>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</si>
  <si>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</si>
  <si>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</si>
  <si>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</si>
  <si>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</si>
  <si>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</si>
  <si>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</si>
  <si>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</si>
  <si>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</si>
  <si>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</si>
  <si>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</si>
  <si>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</si>
  <si>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</si>
  <si>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</si>
  <si>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</si>
  <si>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</si>
  <si>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</si>
  <si>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</si>
  <si>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</si>
  <si>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</si>
  <si>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</si>
  <si>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</si>
  <si>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</si>
  <si>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</si>
  <si>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</si>
  <si>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</si>
  <si>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</si>
  <si>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</si>
  <si>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</si>
  <si>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</si>
  <si>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</si>
  <si>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</si>
  <si>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</si>
  <si>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</si>
  <si>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</si>
  <si>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</si>
  <si>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</si>
  <si>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</si>
  <si>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</si>
  <si>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</si>
  <si>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</si>
  <si>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</si>
  <si>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</si>
  <si>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</si>
  <si>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</si>
  <si>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</si>
  <si>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</si>
  <si>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</si>
  <si>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</si>
  <si>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</si>
  <si>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</si>
  <si>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</si>
  <si>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</si>
  <si>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</si>
  <si>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</si>
  <si>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</si>
  <si>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</si>
  <si>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</si>
  <si>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</si>
  <si>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</si>
  <si>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</si>
  <si>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</si>
  <si>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</si>
  <si>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</si>
  <si>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</si>
  <si>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</si>
  <si>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</si>
  <si>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</si>
  <si>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</si>
  <si>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</si>
  <si>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</si>
  <si>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</si>
  <si>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</si>
  <si>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</si>
  <si>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</si>
  <si>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</si>
  <si>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</si>
  <si>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</si>
  <si>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</si>
  <si>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</si>
  <si>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</si>
  <si>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</si>
  <si>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</si>
  <si>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</si>
  <si>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</si>
  <si>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</si>
  <si>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</si>
  <si>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</si>
  <si>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</si>
  <si>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</si>
  <si>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</si>
  <si>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</si>
  <si>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</si>
  <si>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</si>
  <si>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</si>
  <si>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</si>
  <si>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</si>
  <si>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</si>
  <si>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</si>
  <si>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</si>
  <si>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</si>
  <si>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</si>
  <si>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</si>
  <si>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</si>
  <si>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</si>
  <si>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</si>
  <si>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</si>
  <si>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</si>
  <si>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</si>
  <si>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</si>
  <si>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</si>
  <si>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</si>
  <si>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</si>
  <si>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</si>
  <si>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</si>
  <si>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</si>
  <si>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</si>
  <si>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</si>
  <si>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</si>
  <si>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</si>
  <si>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</si>
  <si>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</si>
  <si>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</si>
  <si>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</si>
  <si>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</si>
  <si>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</si>
  <si>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</si>
  <si>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</si>
  <si>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</si>
  <si>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</si>
  <si>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</si>
  <si>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</si>
  <si>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</si>
  <si>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</si>
  <si>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</si>
  <si>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</si>
  <si>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</si>
  <si>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</si>
  <si>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</si>
  <si>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</si>
  <si>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</si>
  <si>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</si>
  <si>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</si>
  <si>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</si>
  <si>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</si>
  <si>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</si>
  <si>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</si>
  <si>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</si>
  <si>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</si>
  <si>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</si>
  <si>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</si>
  <si>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</si>
  <si>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</si>
  <si>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</si>
  <si>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</si>
  <si>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</si>
  <si>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</si>
  <si>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</si>
  <si>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</si>
  <si>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</si>
  <si>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</si>
  <si>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</si>
  <si>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</si>
  <si>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</si>
  <si>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</si>
  <si>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</si>
  <si>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</si>
  <si>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</si>
  <si>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</si>
  <si>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</si>
  <si>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</si>
  <si>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</si>
  <si>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</si>
  <si>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</si>
  <si>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</si>
  <si>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</si>
  <si>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</si>
  <si>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</si>
  <si>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</si>
  <si>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</si>
  <si>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</si>
  <si>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</si>
  <si>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</si>
  <si>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</si>
  <si>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</si>
  <si>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</si>
  <si>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</si>
  <si>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</si>
  <si>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</si>
  <si>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</si>
  <si>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</si>
  <si>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</si>
  <si>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</si>
  <si>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</si>
  <si>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</si>
  <si>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</si>
  <si>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</si>
  <si>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</si>
  <si>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</si>
  <si>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</si>
  <si>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</si>
  <si>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</si>
  <si>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</si>
  <si>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</si>
  <si>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</si>
  <si>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</si>
  <si>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</si>
  <si>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</si>
  <si>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</si>
  <si>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</si>
  <si>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</si>
  <si>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</si>
  <si>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</si>
  <si>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</si>
  <si>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</si>
  <si>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</si>
  <si>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</si>
  <si>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</si>
  <si>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</si>
  <si>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</si>
  <si>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</si>
  <si>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</si>
  <si>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</si>
  <si>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</si>
  <si>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</si>
  <si>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</si>
  <si>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</si>
  <si>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</si>
  <si>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</si>
  <si>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</si>
  <si>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</si>
  <si>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</si>
  <si>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</si>
  <si>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</si>
  <si>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</si>
  <si>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</si>
  <si>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</si>
  <si>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</si>
  <si>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</si>
  <si>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</si>
  <si>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</si>
  <si>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</si>
  <si>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</si>
  <si>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</si>
  <si>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</si>
  <si>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</si>
  <si>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</si>
  <si>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</si>
  <si>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</si>
  <si>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</si>
  <si>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</si>
  <si>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</si>
  <si>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</si>
  <si>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</si>
  <si>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</si>
  <si>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</si>
  <si>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</si>
  <si>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</si>
  <si>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</si>
  <si>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</si>
  <si>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</si>
  <si>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</si>
  <si>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</si>
  <si>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</si>
  <si>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</si>
  <si>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</si>
  <si>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</si>
  <si>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</si>
  <si>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</si>
  <si>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</si>
  <si>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</si>
  <si>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</si>
  <si>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</si>
  <si>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</si>
  <si>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</si>
  <si>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</si>
  <si>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</si>
  <si>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</si>
  <si>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</si>
  <si>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</si>
  <si>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</si>
  <si>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</si>
  <si>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</si>
  <si>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</si>
  <si>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</si>
  <si>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</si>
  <si>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</si>
  <si>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</si>
  <si>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</si>
  <si>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</si>
  <si>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</si>
  <si>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</si>
  <si>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</si>
  <si>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</si>
  <si>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</si>
  <si>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</si>
  <si>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</si>
  <si>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</si>
  <si>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</si>
  <si>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</si>
  <si>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</si>
  <si>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</si>
  <si>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</si>
  <si>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</si>
  <si>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</si>
  <si>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</si>
  <si>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</si>
  <si>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</si>
  <si>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</si>
  <si>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</si>
  <si>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</si>
  <si>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</si>
  <si>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</si>
  <si>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</si>
  <si>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</si>
  <si>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</si>
  <si>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</si>
  <si>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</si>
  <si>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</si>
  <si>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</si>
  <si>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</si>
  <si>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</si>
  <si>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</si>
  <si>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</si>
  <si>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</si>
  <si>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</si>
  <si>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</si>
  <si>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</si>
  <si>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</si>
  <si>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</si>
  <si>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</si>
  <si>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</si>
  <si>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</si>
  <si>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</si>
  <si>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</si>
  <si>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</si>
  <si>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</si>
  <si>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</si>
  <si>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</si>
  <si>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</si>
  <si>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</si>
  <si>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</si>
  <si>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</si>
  <si>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</si>
  <si>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</si>
  <si>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</si>
  <si>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</si>
  <si>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</si>
  <si>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</si>
  <si>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</si>
  <si>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</si>
  <si>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</si>
  <si>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</si>
  <si>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</si>
  <si>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</si>
  <si>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</si>
  <si>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</si>
  <si>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</si>
  <si>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</si>
  <si>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</si>
  <si>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</si>
  <si>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</si>
  <si>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</si>
  <si>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</si>
  <si>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</si>
  <si>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</si>
  <si>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</si>
  <si>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</si>
  <si>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</si>
  <si>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</si>
  <si>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</si>
  <si>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</si>
  <si>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</si>
  <si>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</si>
  <si>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</si>
  <si>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</si>
  <si>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</si>
  <si>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</si>
  <si>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</si>
  <si>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</si>
  <si>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</si>
  <si>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</si>
  <si>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</si>
  <si>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</si>
  <si>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</si>
  <si>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</si>
  <si>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</si>
  <si>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</si>
  <si>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</si>
  <si>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</si>
  <si>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</si>
  <si>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</si>
  <si>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</si>
  <si>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</si>
  <si>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</si>
  <si>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</si>
  <si>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</si>
  <si>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</si>
  <si>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</si>
  <si>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</si>
  <si>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</si>
  <si>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</si>
  <si>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</si>
  <si>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</si>
  <si>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</si>
  <si>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</si>
  <si>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</si>
  <si>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</si>
  <si>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</si>
  <si>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</si>
  <si>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</si>
  <si>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</si>
  <si>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</si>
  <si>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</si>
  <si>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</si>
  <si>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</si>
  <si>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</si>
  <si>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</si>
  <si>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</si>
  <si>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</si>
  <si>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</si>
  <si>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</si>
  <si>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</si>
  <si>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</si>
  <si>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</si>
  <si>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</si>
  <si>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</si>
  <si>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</si>
  <si>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</si>
  <si>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</si>
  <si>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</si>
  <si>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</si>
  <si>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</si>
  <si>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</si>
  <si>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</si>
  <si>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</si>
  <si>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</si>
  <si>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</si>
  <si>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</si>
  <si>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</si>
  <si>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</si>
  <si>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</si>
  <si>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</si>
  <si>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</si>
  <si>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</si>
  <si>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</si>
  <si>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</si>
  <si>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</si>
  <si>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</si>
  <si>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</si>
  <si>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</si>
  <si>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</si>
  <si>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</si>
  <si>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</si>
  <si>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</si>
  <si>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</si>
  <si>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</si>
  <si>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</si>
  <si>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</si>
  <si>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</si>
  <si>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</si>
  <si>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</si>
  <si>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</si>
  <si>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</si>
  <si>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</si>
  <si>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</si>
  <si>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</si>
  <si>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</si>
  <si>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</si>
  <si>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</si>
  <si>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</si>
  <si>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</si>
  <si>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</si>
  <si>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</si>
  <si>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</si>
  <si>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</si>
  <si>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</si>
  <si>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</si>
  <si>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</si>
  <si>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</si>
  <si>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</si>
  <si>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</si>
  <si>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</si>
  <si>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</si>
  <si>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</si>
  <si>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</si>
  <si>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</si>
  <si>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</si>
  <si>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</si>
  <si>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</si>
  <si>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</si>
  <si>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</si>
  <si>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</si>
  <si>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</si>
  <si>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</si>
  <si>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</si>
  <si>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</si>
  <si>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</si>
  <si>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</si>
  <si>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</si>
  <si>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</si>
  <si>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</si>
  <si>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</si>
  <si>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</si>
  <si>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</si>
  <si>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</si>
  <si>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</si>
  <si>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</si>
  <si>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</si>
  <si>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</si>
  <si>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</si>
  <si>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</si>
  <si>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</si>
  <si>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</si>
  <si>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</si>
  <si>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</si>
  <si>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</si>
  <si>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</si>
  <si>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</si>
  <si>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</si>
  <si>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</si>
  <si>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</si>
  <si>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</si>
  <si>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</si>
  <si>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</si>
  <si>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</si>
  <si>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</si>
  <si>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</si>
  <si>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</si>
  <si>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</si>
  <si>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</si>
  <si>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</si>
  <si>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</si>
  <si>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</si>
  <si>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</si>
  <si>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</si>
  <si>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</si>
  <si>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</si>
  <si>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</si>
  <si>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</si>
  <si>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</si>
  <si>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</si>
  <si>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</si>
  <si>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</si>
  <si>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</si>
  <si>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</si>
  <si>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</si>
  <si>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</si>
  <si>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</si>
  <si>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</si>
  <si>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</si>
  <si>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</si>
  <si>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</si>
  <si>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</si>
  <si>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</si>
  <si>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</si>
  <si>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</si>
  <si>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</si>
  <si>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</si>
  <si>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</si>
  <si>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</si>
  <si>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</si>
  <si>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</si>
  <si>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</si>
  <si>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</si>
  <si>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</si>
  <si>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</si>
  <si>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</si>
  <si>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</si>
  <si>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</si>
  <si>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</si>
  <si>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</si>
  <si>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</si>
  <si>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</si>
  <si>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</si>
  <si>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</si>
  <si>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</si>
  <si>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</si>
  <si>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</si>
  <si>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</si>
  <si>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</si>
  <si>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</si>
  <si>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</si>
  <si>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</si>
  <si>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</si>
  <si>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</si>
  <si>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</si>
  <si>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</si>
  <si>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</si>
  <si>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</si>
  <si>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</si>
  <si>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</si>
  <si>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</si>
  <si>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</si>
  <si>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</si>
  <si>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</si>
  <si>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</si>
  <si>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</si>
  <si>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</si>
  <si>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</si>
  <si>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</si>
  <si>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</si>
  <si>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</si>
  <si>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</si>
  <si>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</si>
  <si>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</si>
  <si>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</si>
  <si>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</si>
  <si>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</si>
  <si>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</si>
  <si>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</si>
  <si>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</si>
  <si>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</si>
  <si>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</si>
  <si>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</si>
  <si>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</si>
  <si>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</si>
  <si>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</si>
  <si>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</si>
  <si>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</si>
  <si>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</si>
  <si>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</si>
  <si>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</si>
  <si>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</si>
  <si>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</si>
  <si>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</si>
  <si>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</si>
  <si>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</si>
  <si>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</si>
  <si>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</si>
  <si>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</si>
  <si>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</si>
  <si>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</si>
  <si>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</si>
  <si>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</si>
  <si>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</si>
  <si>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</si>
  <si>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</si>
  <si>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</si>
  <si>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</si>
  <si>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</si>
  <si>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</si>
  <si>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</si>
  <si>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</si>
  <si>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</si>
  <si>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</si>
  <si>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</si>
  <si>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</si>
  <si>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</si>
  <si>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</si>
  <si>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</si>
  <si>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БОЛКАН ЕНД СИЙ ПРОПЪРТИС АДСИЦ</t>
  </si>
  <si>
    <t>НЕКОНСОЛИДИРАН</t>
  </si>
  <si>
    <t xml:space="preserve">01.01.2007-31.12.2007 </t>
  </si>
  <si>
    <t>Съставител: Нели Апостолова</t>
  </si>
  <si>
    <t>Ръководител: Даниела Ганчева</t>
  </si>
  <si>
    <t>Нели Апостолова</t>
  </si>
  <si>
    <t>Даниела Ганчева</t>
  </si>
  <si>
    <t xml:space="preserve">Дата на съставяне: 18.02.2008                                      </t>
  </si>
  <si>
    <t>Дата на съставяне: 18.02.2008</t>
  </si>
  <si>
    <r>
      <t xml:space="preserve">Дата на съставяне: </t>
    </r>
    <r>
      <rPr>
        <sz val="10"/>
        <rFont val="Times New Roman"/>
        <family val="1"/>
      </rPr>
      <t>18.02.2008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</si>
</sst>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8">
      <selection activeCell="A98" sqref="A98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175161352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858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650</v>
      </c>
      <c r="H11" s="206">
        <v>500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650</v>
      </c>
      <c r="H17" s="208">
        <f>H11+H14+H15+H16</f>
        <v>500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>
        <v>631</v>
      </c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631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-13</v>
      </c>
      <c r="H27" s="208">
        <f>SUM(H28:H30)</f>
        <v>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-13</v>
      </c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-54</v>
      </c>
      <c r="H32" s="391">
        <v>-13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-67</v>
      </c>
      <c r="H33" s="208">
        <f>H27+H31+H32</f>
        <v>-13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1214</v>
      </c>
      <c r="H36" s="208">
        <f>H25+H17+H33</f>
        <v>487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>
        <v>450</v>
      </c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1200</v>
      </c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1200</v>
      </c>
      <c r="D51" s="209">
        <f>SUM(D47:D50)</f>
        <v>450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1200</v>
      </c>
      <c r="D55" s="209">
        <f>D19+D20+D21+D27+D32+D45+D51+D53+D54</f>
        <v>450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6</v>
      </c>
      <c r="H61" s="208">
        <f>SUM(H62:H68)</f>
        <v>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6</v>
      </c>
      <c r="H66" s="206">
        <v>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>
        <v>1</v>
      </c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6</v>
      </c>
      <c r="H71" s="215">
        <f>H59+H60+H61+H69+H70</f>
        <v>3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0</v>
      </c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6</v>
      </c>
      <c r="H79" s="216">
        <f>H71+H74+H75+H76</f>
        <v>3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0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20</v>
      </c>
      <c r="D88" s="205">
        <v>40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20</v>
      </c>
      <c r="D91" s="209">
        <f>SUM(D87:D90)</f>
        <v>40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20</v>
      </c>
      <c r="D93" s="209">
        <f>D64+D75+D84+D91+D92</f>
        <v>40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1220</v>
      </c>
      <c r="D94" s="218">
        <f>D93+D55</f>
        <v>490</v>
      </c>
      <c r="E94" s="558" t="s">
        <v>270</v>
      </c>
      <c r="F94" s="345" t="s">
        <v>271</v>
      </c>
      <c r="G94" s="219">
        <f>G36+G39+G55+G79</f>
        <v>1220</v>
      </c>
      <c r="H94" s="219">
        <f>H36+H39+H55+H79</f>
        <v>490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601" t="s">
        <v>859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860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6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5">
      <selection activeCell="A46" sqref="A4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БОЛКАН ЕНД СИЙ ПРОПЪРТИС АДСИЦ</v>
      </c>
      <c r="F2" s="598" t="s">
        <v>2</v>
      </c>
      <c r="G2" s="598"/>
      <c r="H2" s="353">
        <f>'справка №1-БАЛАНС'!H3</f>
        <v>175161352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01.01.2007-31.12.2007 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31</v>
      </c>
      <c r="D10" s="79">
        <v>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38</v>
      </c>
      <c r="D12" s="79">
        <v>5</v>
      </c>
      <c r="E12" s="366" t="s">
        <v>78</v>
      </c>
      <c r="F12" s="365" t="s">
        <v>295</v>
      </c>
      <c r="G12" s="87">
        <v>20</v>
      </c>
      <c r="H12" s="87"/>
    </row>
    <row r="13" spans="1:18" ht="12">
      <c r="A13" s="363" t="s">
        <v>296</v>
      </c>
      <c r="B13" s="364" t="s">
        <v>297</v>
      </c>
      <c r="C13" s="79">
        <v>7</v>
      </c>
      <c r="D13" s="79">
        <v>1</v>
      </c>
      <c r="E13" s="367" t="s">
        <v>51</v>
      </c>
      <c r="F13" s="368" t="s">
        <v>298</v>
      </c>
      <c r="G13" s="88">
        <f>SUM(G9:G12)</f>
        <v>20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76</v>
      </c>
      <c r="D19" s="82">
        <f>SUM(D9:D15)+D16</f>
        <v>13</v>
      </c>
      <c r="E19" s="373" t="s">
        <v>315</v>
      </c>
      <c r="F19" s="369" t="s">
        <v>316</v>
      </c>
      <c r="G19" s="87">
        <v>3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3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77</v>
      </c>
      <c r="D28" s="83">
        <f>D26+D19</f>
        <v>13</v>
      </c>
      <c r="E28" s="174" t="s">
        <v>337</v>
      </c>
      <c r="F28" s="370" t="s">
        <v>338</v>
      </c>
      <c r="G28" s="88">
        <f>G13+G15+G24</f>
        <v>23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54</v>
      </c>
      <c r="H30" s="90">
        <f>IF((D28-H28)&gt;0,D28-H28,0)</f>
        <v>13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77</v>
      </c>
      <c r="D33" s="82">
        <f>D28+D31+D32</f>
        <v>13</v>
      </c>
      <c r="E33" s="174" t="s">
        <v>351</v>
      </c>
      <c r="F33" s="370" t="s">
        <v>352</v>
      </c>
      <c r="G33" s="90">
        <f>G32+G31+G28</f>
        <v>23</v>
      </c>
      <c r="H33" s="90">
        <f>H32+H31+H28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54</v>
      </c>
      <c r="H34" s="88">
        <f>IF((D33-H33)&gt;0,D33-H33,0)</f>
        <v>13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54</v>
      </c>
      <c r="H39" s="91">
        <f>IF(H34&gt;0,IF(D35+H34&lt;0,0,D35+H34),IF(D34-D35&lt;0,D35-D34,0))</f>
        <v>13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54</v>
      </c>
      <c r="H41" s="85">
        <f>IF(D39=0,IF(H39-H40&gt;0,H39-H40+D40,0),IF(D39-D40&lt;0,D40-D39+H40,0))</f>
        <v>13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77</v>
      </c>
      <c r="D42" s="86">
        <f>D33+D35+D39</f>
        <v>13</v>
      </c>
      <c r="E42" s="177" t="s">
        <v>378</v>
      </c>
      <c r="F42" s="178" t="s">
        <v>379</v>
      </c>
      <c r="G42" s="90">
        <f>G39+G33</f>
        <v>77</v>
      </c>
      <c r="H42" s="90">
        <f>H39+H33</f>
        <v>13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 t="s">
        <v>861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 t="s">
        <v>862</v>
      </c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1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БОЛКАН ЕНД СИЙ ПРОПЪРТИС АДСИЦ</v>
      </c>
      <c r="C4" s="397" t="s">
        <v>2</v>
      </c>
      <c r="D4" s="353">
        <f>'справка №1-БАЛАНС'!H3</f>
        <v>175161352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01.01.2007-31.12.2007 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-31</v>
      </c>
      <c r="D11" s="92">
        <v>-2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-37</v>
      </c>
      <c r="D13" s="92">
        <v>-3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-5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20</v>
      </c>
      <c r="D19" s="92">
        <v>-5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-53</v>
      </c>
      <c r="D20" s="93">
        <f>SUM(D10:D19)</f>
        <v>-10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-1200</v>
      </c>
      <c r="D22" s="92">
        <v>-450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450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-750</v>
      </c>
      <c r="D32" s="93">
        <f>SUM(D22:D31)</f>
        <v>-450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781</v>
      </c>
      <c r="D34" s="92">
        <v>500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2</v>
      </c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783</v>
      </c>
      <c r="D42" s="93">
        <f>SUM(D34:D41)</f>
        <v>500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-20</v>
      </c>
      <c r="D43" s="93">
        <f>D42+D32+D20</f>
        <v>40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40</v>
      </c>
      <c r="D44" s="184">
        <v>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20</v>
      </c>
      <c r="D45" s="93">
        <f>D44+D43</f>
        <v>40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 t="s">
        <v>861</v>
      </c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599" t="s">
        <v>862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9" right="0.32" top="1.1023622047244095" bottom="0.984251968503937" header="0.51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24">
      <selection activeCell="A37" sqref="A37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БОЛКАН ЕНД СИЙ ПРОПЪРТИС АДСИЦ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175161352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01.01.2007-31.12.2007 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-13</v>
      </c>
      <c r="K11" s="98"/>
      <c r="L11" s="424">
        <f>SUM(C11:K11)</f>
        <v>487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-13</v>
      </c>
      <c r="K15" s="99">
        <f t="shared" si="2"/>
        <v>0</v>
      </c>
      <c r="L15" s="424">
        <f t="shared" si="1"/>
        <v>487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-54</v>
      </c>
      <c r="K16" s="98"/>
      <c r="L16" s="424">
        <f t="shared" si="1"/>
        <v>-54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>
        <v>150</v>
      </c>
      <c r="D28" s="98">
        <v>631</v>
      </c>
      <c r="E28" s="98"/>
      <c r="F28" s="98"/>
      <c r="G28" s="98"/>
      <c r="H28" s="98"/>
      <c r="I28" s="98"/>
      <c r="J28" s="98"/>
      <c r="K28" s="98"/>
      <c r="L28" s="424">
        <f t="shared" si="1"/>
        <v>781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650</v>
      </c>
      <c r="D29" s="97">
        <f aca="true" t="shared" si="6" ref="D29:M29">D17+D20+D21+D24+D28+D27+D15+D16</f>
        <v>631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-67</v>
      </c>
      <c r="K29" s="97">
        <f t="shared" si="6"/>
        <v>0</v>
      </c>
      <c r="L29" s="424">
        <f t="shared" si="1"/>
        <v>1214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650</v>
      </c>
      <c r="D32" s="97">
        <f t="shared" si="7"/>
        <v>631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-67</v>
      </c>
      <c r="K32" s="97">
        <f t="shared" si="7"/>
        <v>0</v>
      </c>
      <c r="L32" s="424">
        <f t="shared" si="1"/>
        <v>1214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/>
      <c r="E35" s="605"/>
      <c r="F35" s="605"/>
      <c r="G35" s="605"/>
      <c r="H35" s="605"/>
      <c r="I35" s="605"/>
      <c r="J35" s="24"/>
      <c r="K35" s="24"/>
      <c r="L35" s="605"/>
      <c r="M35" s="605"/>
      <c r="N35" s="19"/>
    </row>
    <row r="36" spans="1:13" ht="12">
      <c r="A36" s="430" t="s">
        <v>864</v>
      </c>
      <c r="B36" s="431"/>
      <c r="C36" s="432"/>
      <c r="D36" s="432" t="s">
        <v>859</v>
      </c>
      <c r="E36" s="432"/>
      <c r="F36" s="432"/>
      <c r="G36" s="432"/>
      <c r="H36" s="432"/>
      <c r="I36" s="432" t="s">
        <v>860</v>
      </c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1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6">
      <selection activeCell="H45" sqref="H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БОЛКАН ЕНД СИЙ ПРОПЪРТИС АДСИЦ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175161352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01.01.2007-31.12.2007 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522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8" t="s">
        <v>528</v>
      </c>
      <c r="R5" s="618" t="s">
        <v>529</v>
      </c>
    </row>
    <row r="6" spans="1:18" s="44" customFormat="1" ht="48">
      <c r="A6" s="624"/>
      <c r="B6" s="625"/>
      <c r="C6" s="627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9"/>
      <c r="R6" s="61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864</v>
      </c>
      <c r="C44" s="445"/>
      <c r="D44" s="446"/>
      <c r="E44" s="446" t="s">
        <v>859</v>
      </c>
      <c r="F44" s="446"/>
      <c r="G44" s="436"/>
      <c r="H44" s="447" t="s">
        <v>860</v>
      </c>
      <c r="I44" s="447"/>
      <c r="J44" s="447"/>
      <c r="K44" s="628"/>
      <c r="L44" s="628"/>
      <c r="M44" s="628"/>
      <c r="N44" s="628"/>
      <c r="O44" s="614" t="s">
        <v>779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9">
      <selection activeCell="C112" sqref="C112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БОЛКАН ЕНД СИЙ ПРОПЪРТИС АДСИЦ</v>
      </c>
      <c r="B3" s="633"/>
      <c r="C3" s="353" t="s">
        <v>2</v>
      </c>
      <c r="E3" s="353">
        <f>'справка №1-БАЛАНС'!H3</f>
        <v>175161352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01.01.2007-31.12.2007 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1200</v>
      </c>
      <c r="D11" s="165">
        <f>SUM(D12:D14)</f>
        <v>0</v>
      </c>
      <c r="E11" s="166">
        <f>SUM(E12:E14)</f>
        <v>1200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>
        <v>1200</v>
      </c>
      <c r="D14" s="153"/>
      <c r="E14" s="166">
        <f t="shared" si="0"/>
        <v>1200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1200</v>
      </c>
      <c r="D19" s="149">
        <f>D11+D15+D16</f>
        <v>0</v>
      </c>
      <c r="E19" s="164">
        <f>E11+E15+E16</f>
        <v>1200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1200</v>
      </c>
      <c r="D44" s="148">
        <f>D43+D21+D19+D9</f>
        <v>0</v>
      </c>
      <c r="E44" s="164">
        <f>E43+E21+E19+E9</f>
        <v>1200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6</v>
      </c>
      <c r="D85" s="149">
        <f>SUM(D86:D90)+D94</f>
        <v>0</v>
      </c>
      <c r="E85" s="149">
        <f>SUM(E86:E90)+E94</f>
        <v>6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6</v>
      </c>
      <c r="D89" s="153"/>
      <c r="E89" s="165">
        <f t="shared" si="1"/>
        <v>6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6</v>
      </c>
      <c r="D96" s="149">
        <f>D85+D80+D75+D71+D95</f>
        <v>0</v>
      </c>
      <c r="E96" s="149">
        <f>E85+E80+E75+E71+E95</f>
        <v>6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6</v>
      </c>
      <c r="D97" s="149">
        <f>D96+D68+D66</f>
        <v>0</v>
      </c>
      <c r="E97" s="149">
        <f>E96+E68+E66</f>
        <v>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864</v>
      </c>
      <c r="B109" s="630"/>
      <c r="C109" s="630" t="s">
        <v>859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860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">
      <selection activeCell="I31" sqref="I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БОЛКАН ЕНД СИЙ ПРОПЪРТИС АДСИЦ</v>
      </c>
      <c r="D4" s="612"/>
      <c r="E4" s="612"/>
      <c r="F4" s="578"/>
      <c r="G4" s="580" t="s">
        <v>2</v>
      </c>
      <c r="H4" s="580"/>
      <c r="I4" s="589">
        <f>'справка №1-БАЛАНС'!H3</f>
        <v>175161352</v>
      </c>
    </row>
    <row r="5" spans="1:9" ht="15">
      <c r="A5" s="522" t="s">
        <v>5</v>
      </c>
      <c r="B5" s="579"/>
      <c r="C5" s="606" t="str">
        <f>'справка №1-БАЛАНС'!E5</f>
        <v>01.01.2007-31.12.2007 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864</v>
      </c>
      <c r="B30" s="636"/>
      <c r="C30" s="636"/>
      <c r="D30" s="568" t="s">
        <v>817</v>
      </c>
      <c r="E30" s="635" t="s">
        <v>861</v>
      </c>
      <c r="F30" s="635"/>
      <c r="G30" s="635"/>
      <c r="H30" s="519" t="s">
        <v>779</v>
      </c>
      <c r="I30" s="635" t="s">
        <v>862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2">
      <selection activeCell="C154" sqref="C154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БОЛКАН ЕНД СИЙ ПРОПЪРТИС АДСИЦ</v>
      </c>
      <c r="C5" s="611"/>
      <c r="D5" s="587"/>
      <c r="E5" s="353" t="s">
        <v>2</v>
      </c>
      <c r="F5" s="590">
        <f>'справка №1-БАЛАНС'!H3</f>
        <v>175161352</v>
      </c>
    </row>
    <row r="6" spans="1:13" ht="15" customHeight="1">
      <c r="A6" s="54" t="s">
        <v>820</v>
      </c>
      <c r="B6" s="606" t="str">
        <f>'справка №1-БАЛАНС'!E5</f>
        <v>01.01.2007-31.12.2007 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865</v>
      </c>
      <c r="B151" s="561"/>
      <c r="C151" s="638" t="s">
        <v>859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Computer</cp:lastModifiedBy>
  <cp:lastPrinted>2008-01-22T08:33:39Z</cp:lastPrinted>
  <dcterms:created xsi:type="dcterms:W3CDTF">2000-06-29T12:02:40Z</dcterms:created>
  <dcterms:modified xsi:type="dcterms:W3CDTF">2008-03-31T08:04:35Z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