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<sst xmlns="http://schemas.openxmlformats.org/spreadsheetml/2006/main" count="1856" uniqueCount="665">
  <si>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</si>
  <si>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</si>
  <si>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</si>
  <si>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</si>
  <si>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</si>
  <si>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</si>
  <si>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</si>
  <si>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</si>
  <si>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</si>
  <si>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</si>
  <si>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</si>
  <si>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</si>
  <si>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</si>
  <si>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</si>
  <si>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</si>
  <si>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</si>
  <si>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</si>
  <si>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</si>
  <si>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</si>
  <si>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</si>
  <si>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</si>
  <si>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</si>
  <si>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</si>
  <si>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</si>
  <si>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</si>
  <si>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</si>
  <si>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</si>
  <si>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</si>
  <si>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</si>
  <si>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</si>
  <si>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</si>
  <si>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</si>
  <si>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</si>
  <si>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</si>
  <si>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</si>
  <si>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</si>
  <si>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</si>
  <si>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</si>
  <si>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</si>
  <si>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</si>
  <si>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</si>
  <si>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</si>
  <si>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</si>
  <si>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</si>
  <si>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</si>
  <si>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</si>
  <si>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</si>
  <si>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</si>
  <si>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</si>
  <si>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</si>
  <si>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</si>
  <si>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</si>
  <si>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</si>
  <si>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</si>
  <si>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</si>
  <si>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</si>
  <si>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</si>
  <si>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</si>
  <si>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</si>
  <si>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</si>
  <si>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</si>
  <si>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</si>
  <si>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</si>
  <si>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</si>
  <si>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</si>
  <si>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</si>
  <si>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</si>
  <si>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</si>
  <si>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</si>
  <si>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</si>
  <si>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</si>
  <si>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</si>
  <si>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</si>
  <si>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</si>
  <si>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</si>
  <si>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</si>
  <si>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</si>
  <si>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</si>
  <si>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</si>
  <si>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</si>
  <si>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</si>
  <si>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</si>
  <si>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</si>
  <si>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</si>
  <si>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</si>
  <si>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</si>
  <si>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</si>
  <si>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</si>
  <si>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</si>
  <si>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</si>
  <si>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</si>
  <si>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</si>
  <si>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</si>
  <si>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</si>
  <si>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</si>
  <si>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</si>
  <si>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</si>
  <si>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</si>
  <si>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</si>
  <si>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</si>
  <si>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</si>
  <si>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</si>
  <si>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</si>
  <si>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</si>
  <si>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</si>
  <si>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</si>
  <si>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</si>
  <si>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</si>
  <si>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</si>
  <si>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</si>
  <si>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</si>
  <si>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</si>
  <si>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</si>
  <si>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</si>
  <si>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</si>
  <si>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</si>
  <si>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</si>
  <si>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</si>
  <si>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</si>
  <si>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</si>
  <si>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</si>
  <si>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</si>
  <si>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</si>
  <si>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</si>
  <si>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</si>
  <si>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</si>
  <si>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</si>
  <si>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</si>
  <si>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</si>
  <si>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</si>
  <si>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</si>
  <si>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</si>
  <si>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</si>
  <si>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</si>
  <si>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</si>
  <si>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</si>
  <si>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</si>
  <si>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</si>
  <si>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</si>
  <si>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</si>
  <si>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</si>
  <si>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</si>
  <si>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</si>
  <si>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</si>
  <si>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</si>
  <si>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</si>
  <si>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</si>
  <si>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</si>
  <si>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</si>
  <si>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</si>
  <si>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</si>
  <si>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</si>
  <si>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</si>
  <si>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</si>
  <si>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</si>
  <si>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</si>
  <si>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</si>
  <si>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</si>
  <si>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</si>
  <si>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</si>
  <si>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</si>
  <si>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</si>
  <si>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</si>
  <si>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</si>
  <si>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</si>
  <si>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</si>
  <si>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</si>
  <si>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</si>
  <si>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</si>
  <si>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</si>
  <si>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</si>
  <si>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</si>
  <si>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</si>
  <si>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</si>
  <si>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</si>
  <si>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</si>
  <si>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</si>
  <si>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</si>
  <si>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</si>
  <si>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</si>
  <si>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</si>
  <si>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</si>
  <si>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</si>
  <si>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</si>
  <si>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</si>
  <si>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</si>
  <si>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</si>
  <si>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</si>
  <si>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</si>
  <si>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</si>
  <si>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</si>
  <si>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</si>
  <si>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</si>
  <si>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</si>
  <si>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</si>
  <si>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</si>
  <si>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</si>
  <si>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</si>
  <si>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</si>
  <si>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</si>
  <si>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</si>
  <si>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</si>
  <si>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</si>
  <si>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</si>
  <si>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</si>
  <si>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</si>
  <si>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</si>
  <si>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</si>
  <si>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</si>
  <si>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</si>
  <si>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</si>
  <si>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</si>
  <si>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</si>
  <si>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</si>
  <si>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</si>
  <si>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</si>
  <si>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</si>
  <si>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</si>
  <si>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</si>
  <si>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</si>
  <si>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</si>
  <si>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</si>
  <si>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</si>
  <si>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</si>
  <si>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</si>
  <si>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</si>
  <si>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</si>
  <si>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</si>
  <si>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</si>
  <si>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</si>
  <si>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</si>
  <si>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</si>
  <si>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</si>
  <si>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</si>
  <si>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</si>
  <si>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</si>
  <si>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</si>
  <si>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</si>
  <si>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</si>
  <si>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</si>
  <si>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</si>
  <si>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</si>
  <si>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</si>
  <si>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</si>
  <si>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</si>
  <si>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</si>
  <si>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</si>
  <si>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</si>
  <si>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</si>
  <si>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</si>
  <si>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</si>
  <si>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</si>
  <si>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</si>
  <si>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</si>
  <si>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</si>
  <si>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</si>
  <si>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</si>
  <si>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</si>
  <si>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</si>
  <si>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</si>
  <si>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</si>
  <si>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</si>
  <si>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</si>
  <si>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</si>
  <si>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</si>
  <si>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</si>
  <si>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</si>
  <si>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</si>
  <si>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</si>
  <si>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</si>
  <si>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</si>
  <si>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</si>
  <si>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</si>
  <si>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</si>
  <si>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</si>
  <si>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</si>
  <si>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</si>
  <si>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</si>
  <si>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</si>
  <si>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</si>
  <si>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</si>
  <si>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</si>
  <si>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</si>
  <si>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</si>
  <si>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</si>
  <si>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</si>
  <si>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</si>
  <si>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</si>
  <si>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</si>
  <si>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</si>
  <si>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</si>
  <si>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</si>
  <si>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</si>
  <si>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</si>
  <si>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</si>
  <si>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</si>
  <si>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</si>
  <si>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</si>
  <si>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</si>
  <si>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</si>
  <si>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</si>
  <si>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</si>
  <si>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</si>
  <si>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</si>
  <si>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</si>
  <si>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</si>
  <si>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</si>
  <si>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</si>
  <si>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</si>
  <si>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</si>
  <si>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</si>
  <si>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</si>
  <si>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</si>
  <si>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</si>
  <si>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</si>
  <si>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</si>
  <si>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</si>
  <si>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</si>
  <si>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</si>
  <si>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</si>
  <si>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</si>
  <si>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</si>
  <si>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</si>
  <si>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</si>
  <si>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</si>
  <si>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</si>
  <si>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</si>
  <si>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</si>
  <si>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</si>
  <si>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</si>
  <si>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</si>
  <si>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</si>
  <si>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</si>
  <si>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</si>
  <si>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</si>
  <si>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</si>
  <si>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</si>
  <si>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</si>
  <si>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</si>
  <si>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</si>
  <si>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</si>
  <si>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</si>
  <si>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</si>
  <si>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</si>
  <si>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</si>
  <si>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</si>
  <si>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</si>
  <si>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</si>
  <si>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</si>
  <si>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</si>
  <si>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</si>
  <si>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</si>
  <si>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</si>
  <si>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</si>
  <si>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</si>
  <si>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</si>
  <si>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</si>
  <si>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</si>
  <si>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</si>
  <si>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</si>
  <si>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</si>
  <si>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</si>
  <si>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</si>
  <si>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</si>
  <si>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</si>
  <si>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</si>
  <si>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</si>
  <si>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</si>
  <si>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</si>
  <si>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</si>
  <si>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</si>
  <si>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</si>
  <si>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</si>
  <si>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</si>
  <si>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</si>
  <si>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</si>
  <si>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</si>
  <si>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</si>
  <si>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</si>
  <si>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</si>
  <si>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</si>
  <si>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</si>
  <si>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</si>
  <si>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</si>
  <si>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</si>
  <si>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</si>
  <si>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</si>
  <si>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</si>
  <si>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</si>
  <si>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</si>
  <si>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</si>
  <si>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</si>
  <si>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</si>
  <si>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</si>
  <si>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</si>
  <si>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</si>
  <si>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</si>
  <si>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</si>
  <si>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</si>
  <si>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</si>
  <si>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</si>
  <si>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</si>
  <si>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</si>
  <si>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</si>
  <si>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</si>
  <si>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</si>
  <si>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</si>
  <si>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</si>
  <si>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</si>
  <si>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</si>
  <si>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</si>
  <si>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</si>
  <si>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</si>
  <si>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</si>
  <si>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</si>
  <si>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</si>
  <si>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</si>
  <si>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</si>
  <si>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</si>
  <si>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</si>
  <si>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</si>
  <si>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</si>
  <si>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</si>
  <si>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</si>
  <si>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</si>
  <si>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</si>
  <si>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</si>
  <si>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</si>
  <si>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</si>
  <si>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</si>
  <si>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</si>
  <si>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</si>
  <si>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</si>
  <si>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</si>
  <si>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</si>
  <si>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</si>
  <si>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</si>
  <si>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</si>
  <si>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</si>
  <si>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</si>
  <si>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</si>
  <si>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</si>
  <si>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</si>
  <si>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</si>
  <si>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</si>
  <si>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</si>
  <si>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</si>
  <si>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</si>
  <si>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</si>
  <si>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</si>
  <si>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</si>
  <si>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</si>
  <si>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</si>
  <si>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</si>
  <si>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</si>
  <si>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</si>
  <si>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</si>
  <si>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</si>
  <si>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</si>
  <si>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</si>
  <si>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</si>
  <si>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</si>
  <si>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</si>
  <si>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</si>
  <si>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</si>
  <si>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</si>
  <si>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</si>
  <si>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</si>
  <si>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</si>
  <si>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</si>
  <si>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</si>
  <si>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</si>
  <si>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</si>
  <si>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</si>
  <si>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</si>
  <si>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</si>
  <si>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</si>
  <si>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</si>
  <si>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</si>
  <si>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</si>
  <si>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</si>
  <si>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</si>
  <si>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</si>
  <si>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</si>
  <si>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</si>
  <si>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</si>
  <si>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</si>
  <si>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</si>
  <si>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</si>
  <si>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</si>
  <si>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</si>
  <si>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</si>
  <si>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</si>
  <si>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</si>
  <si>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</si>
  <si>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</si>
  <si>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</si>
  <si>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</si>
  <si>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</si>
  <si>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</si>
  <si>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</si>
  <si>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</si>
  <si>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</si>
  <si>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</si>
  <si>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</si>
  <si>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</si>
  <si>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</si>
  <si>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</si>
  <si>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</si>
  <si>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</si>
  <si>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</si>
  <si>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</si>
  <si>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</si>
  <si>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</si>
  <si>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</si>
  <si>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</si>
  <si>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</si>
  <si>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</si>
  <si>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</si>
  <si>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</si>
  <si>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</si>
  <si>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</si>
  <si>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</si>
  <si>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</si>
  <si>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</si>
  <si>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</si>
  <si>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</si>
  <si>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</si>
  <si>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</si>
  <si>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</si>
  <si>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</si>
  <si>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</si>
  <si>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</si>
  <si>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</si>
  <si>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</si>
  <si>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</si>
  <si>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</si>
  <si>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</si>
  <si>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</si>
  <si>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</si>
  <si>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</si>
  <si>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</si>
  <si>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</si>
  <si>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</si>
  <si>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</si>
  <si>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</si>
  <si>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</si>
  <si>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</si>
  <si>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</si>
  <si>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</si>
  <si>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</si>
  <si>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</si>
  <si>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</si>
  <si>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</si>
  <si>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</si>
  <si>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</si>
  <si>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</si>
  <si>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</si>
  <si>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</si>
  <si>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</si>
  <si>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</si>
  <si>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</si>
  <si>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</si>
  <si>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</si>
  <si>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</si>
  <si>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</si>
  <si>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</si>
  <si>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</si>
  <si>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</si>
  <si>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</si>
  <si>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</si>
  <si>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</si>
  <si>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</si>
  <si>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</si>
  <si>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</si>
  <si>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</si>
  <si>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</si>
  <si>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</si>
  <si>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</si>
  <si>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</si>
  <si>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</si>
  <si>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</si>
  <si>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</si>
  <si>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</si>
  <si>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</si>
  <si>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</si>
  <si>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</si>
  <si>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</si>
  <si>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</si>
  <si>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</si>
  <si>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</si>
  <si>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</si>
  <si>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</si>
  <si>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</si>
  <si>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</si>
  <si>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</si>
  <si>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</si>
  <si>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</si>
  <si>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</si>
  <si>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</si>
  <si>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</si>
  <si>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</si>
  <si>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</si>
  <si>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</si>
  <si>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</si>
  <si>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</si>
  <si>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</si>
  <si>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</si>
  <si>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</si>
  <si>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</si>
  <si>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</si>
  <si>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</si>
  <si>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</si>
  <si>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</si>
  <si>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</si>
  <si>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</si>
  <si>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</si>
  <si>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</si>
  <si>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</si>
  <si>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</si>
  <si>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</si>
  <si>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</si>
  <si>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</si>
  <si>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</si>
  <si>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</si>
  <si>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</si>
  <si>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</si>
  <si>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</si>
  <si>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</si>
  <si>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</si>
  <si>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</si>
  <si>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</si>
  <si>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</si>
  <si>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</si>
  <si>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</si>
  <si>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</si>
  <si>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</si>
  <si>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</si>
  <si>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</si>
  <si>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</si>
  <si>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</si>
  <si>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</si>
  <si>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</si>
  <si>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</si>
  <si>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</si>
  <si>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</si>
  <si>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</si>
  <si>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</si>
  <si>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</si>
  <si>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</si>
  <si>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</si>
  <si>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</si>
  <si>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</si>
  <si>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</si>
  <si>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</si>
  <si>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</si>
  <si>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</si>
  <si>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</si>
  <si>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</si>
  <si>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</si>
  <si>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Главен счетоводител</t>
  </si>
  <si>
    <t>office@favhold.com</t>
  </si>
  <si>
    <t>www.favhold.com</t>
  </si>
  <si>
    <t>Даниел Ризов</t>
  </si>
  <si>
    <t>Валентина Тодорова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</si>
</sst>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43830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43880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Валентина Тодорова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43466</v>
      </c>
    </row>
    <row r="10" spans="1:2" ht="15.75">
      <c r="A10" s="7" t="s">
        <v>2</v>
      </c>
      <c r="B10" s="316">
        <v>43830</v>
      </c>
    </row>
    <row r="11" spans="1:2" ht="15.75">
      <c r="A11" s="7" t="s">
        <v>640</v>
      </c>
      <c r="B11" s="316">
        <v>43880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664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G33" sqref="G3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11230</v>
      </c>
      <c r="D12" s="118">
        <v>11230</v>
      </c>
      <c r="E12" s="66" t="s">
        <v>25</v>
      </c>
      <c r="F12" s="69" t="s">
        <v>26</v>
      </c>
      <c r="G12" s="119">
        <v>2323</v>
      </c>
      <c r="H12" s="118">
        <v>2300</v>
      </c>
    </row>
    <row r="13" spans="1:8" ht="15.75">
      <c r="A13" s="66" t="s">
        <v>27</v>
      </c>
      <c r="B13" s="68" t="s">
        <v>28</v>
      </c>
      <c r="C13" s="119">
        <v>6664</v>
      </c>
      <c r="D13" s="118">
        <v>7105</v>
      </c>
      <c r="E13" s="66" t="s">
        <v>525</v>
      </c>
      <c r="F13" s="69" t="s">
        <v>29</v>
      </c>
      <c r="G13" s="119">
        <v>2323</v>
      </c>
      <c r="H13" s="118">
        <v>2300</v>
      </c>
    </row>
    <row r="14" spans="1:8" ht="15.75">
      <c r="A14" s="66" t="s">
        <v>30</v>
      </c>
      <c r="B14" s="68" t="s">
        <v>31</v>
      </c>
      <c r="C14" s="119">
        <v>12064</v>
      </c>
      <c r="D14" s="118">
        <v>13335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1314</v>
      </c>
      <c r="D15" s="118">
        <v>1404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3917</v>
      </c>
      <c r="D16" s="118">
        <v>605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384</v>
      </c>
      <c r="D17" s="118">
        <v>400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6239</v>
      </c>
      <c r="D18" s="118">
        <v>5825</v>
      </c>
      <c r="E18" s="249" t="s">
        <v>47</v>
      </c>
      <c r="F18" s="248" t="s">
        <v>48</v>
      </c>
      <c r="G18" s="347">
        <f>G12+G15+G16+G17</f>
        <v>2323</v>
      </c>
      <c r="H18" s="348">
        <f>H12+H15+H16+H17</f>
        <v>2300</v>
      </c>
    </row>
    <row r="19" spans="1:8" ht="15.75">
      <c r="A19" s="66" t="s">
        <v>49</v>
      </c>
      <c r="B19" s="68" t="s">
        <v>50</v>
      </c>
      <c r="C19" s="119">
        <v>926</v>
      </c>
      <c r="D19" s="118">
        <v>989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42738</v>
      </c>
      <c r="D20" s="336">
        <f>SUM(D12:D19)</f>
        <v>40893</v>
      </c>
      <c r="E20" s="66" t="s">
        <v>54</v>
      </c>
      <c r="F20" s="69" t="s">
        <v>55</v>
      </c>
      <c r="G20" s="119">
        <v>2616</v>
      </c>
      <c r="H20" s="118">
        <v>698</v>
      </c>
    </row>
    <row r="21" spans="1:8" ht="15.75">
      <c r="A21" s="76" t="s">
        <v>56</v>
      </c>
      <c r="B21" s="72" t="s">
        <v>57</v>
      </c>
      <c r="C21" s="244">
        <v>128</v>
      </c>
      <c r="D21" s="245">
        <v>118</v>
      </c>
      <c r="E21" s="66" t="s">
        <v>58</v>
      </c>
      <c r="F21" s="69" t="s">
        <v>59</v>
      </c>
      <c r="G21" s="119">
        <v>9325</v>
      </c>
      <c r="H21" s="118">
        <v>9308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32433</v>
      </c>
      <c r="H22" s="352">
        <f>SUM(H23:H25)</f>
        <v>31958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1849</v>
      </c>
      <c r="H23" s="118">
        <v>1822</v>
      </c>
    </row>
    <row r="24" spans="1:13" ht="15.75">
      <c r="A24" s="66" t="s">
        <v>67</v>
      </c>
      <c r="B24" s="68" t="s">
        <v>68</v>
      </c>
      <c r="C24" s="119">
        <v>20</v>
      </c>
      <c r="D24" s="118">
        <v>8</v>
      </c>
      <c r="E24" s="124" t="s">
        <v>69</v>
      </c>
      <c r="F24" s="69" t="s">
        <v>70</v>
      </c>
      <c r="G24" s="119">
        <v>4</v>
      </c>
      <c r="H24" s="118">
        <v>4</v>
      </c>
      <c r="M24" s="74"/>
    </row>
    <row r="25" spans="1:8" ht="15.75">
      <c r="A25" s="66" t="s">
        <v>71</v>
      </c>
      <c r="B25" s="68" t="s">
        <v>72</v>
      </c>
      <c r="C25" s="119">
        <v>49</v>
      </c>
      <c r="D25" s="118">
        <v>48</v>
      </c>
      <c r="E25" s="66" t="s">
        <v>73</v>
      </c>
      <c r="F25" s="69" t="s">
        <v>74</v>
      </c>
      <c r="G25" s="119">
        <v>30580</v>
      </c>
      <c r="H25" s="118">
        <v>30132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44374</v>
      </c>
      <c r="H26" s="336">
        <f>H20+H21+H22</f>
        <v>41964</v>
      </c>
      <c r="M26" s="74"/>
    </row>
    <row r="27" spans="1:8" ht="15.75">
      <c r="A27" s="66" t="s">
        <v>79</v>
      </c>
      <c r="B27" s="68" t="s">
        <v>80</v>
      </c>
      <c r="C27" s="119">
        <v>98</v>
      </c>
      <c r="D27" s="118">
        <v>105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167</v>
      </c>
      <c r="D28" s="336">
        <f>SUM(D24:D27)</f>
        <v>161</v>
      </c>
      <c r="E28" s="124" t="s">
        <v>84</v>
      </c>
      <c r="F28" s="69" t="s">
        <v>85</v>
      </c>
      <c r="G28" s="333">
        <f>SUM(G29:G31)</f>
        <v>-4364</v>
      </c>
      <c r="H28" s="334">
        <f>SUM(H29:H31)</f>
        <v>-866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7482</v>
      </c>
      <c r="H29" s="118">
        <v>6721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-11846</v>
      </c>
      <c r="H30" s="118">
        <v>-7587</v>
      </c>
      <c r="M30" s="74"/>
    </row>
    <row r="31" spans="1:8" ht="15.75">
      <c r="A31" s="66" t="s">
        <v>91</v>
      </c>
      <c r="B31" s="68" t="s">
        <v>92</v>
      </c>
      <c r="C31" s="119">
        <v>7834</v>
      </c>
      <c r="D31" s="118">
        <v>5844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7834</v>
      </c>
      <c r="D33" s="336">
        <f>D31+D32</f>
        <v>5844</v>
      </c>
      <c r="E33" s="122" t="s">
        <v>101</v>
      </c>
      <c r="F33" s="69" t="s">
        <v>102</v>
      </c>
      <c r="G33" s="119">
        <v>-2288</v>
      </c>
      <c r="H33" s="118">
        <v>-3247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-6652</v>
      </c>
      <c r="H34" s="336">
        <f>H28+H32+H33</f>
        <v>-4113</v>
      </c>
    </row>
    <row r="35" spans="1:8" ht="15.75">
      <c r="A35" s="66" t="s">
        <v>106</v>
      </c>
      <c r="B35" s="70" t="s">
        <v>107</v>
      </c>
      <c r="C35" s="333">
        <f>SUM(C36:C39)</f>
        <v>349</v>
      </c>
      <c r="D35" s="334">
        <f>SUM(D36:D39)</f>
        <v>349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40045</v>
      </c>
      <c r="H37" s="338">
        <f>H26+H18+H34</f>
        <v>40151</v>
      </c>
    </row>
    <row r="38" spans="1:13" ht="15.75">
      <c r="A38" s="66" t="s">
        <v>113</v>
      </c>
      <c r="B38" s="68" t="s">
        <v>114</v>
      </c>
      <c r="C38" s="119">
        <v>349</v>
      </c>
      <c r="D38" s="118">
        <v>349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27081</v>
      </c>
      <c r="H40" s="321">
        <v>27020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2</v>
      </c>
      <c r="H44" s="118">
        <v>2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11456</v>
      </c>
      <c r="H45" s="118">
        <v>9479</v>
      </c>
    </row>
    <row r="46" spans="1:13" ht="15.75">
      <c r="A46" s="241" t="s">
        <v>137</v>
      </c>
      <c r="B46" s="72" t="s">
        <v>138</v>
      </c>
      <c r="C46" s="335">
        <f>C35+C40+C45</f>
        <v>349</v>
      </c>
      <c r="D46" s="336">
        <f>D35+D40+D45</f>
        <v>349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3549</v>
      </c>
      <c r="H47" s="118">
        <v>3451</v>
      </c>
    </row>
    <row r="48" spans="1:13" ht="15.75">
      <c r="A48" s="66" t="s">
        <v>144</v>
      </c>
      <c r="B48" s="68" t="s">
        <v>145</v>
      </c>
      <c r="C48" s="119">
        <v>1</v>
      </c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>
        <v>24</v>
      </c>
      <c r="D49" s="118">
        <v>24</v>
      </c>
      <c r="E49" s="66" t="s">
        <v>150</v>
      </c>
      <c r="F49" s="69" t="s">
        <v>151</v>
      </c>
      <c r="G49" s="119">
        <v>366</v>
      </c>
      <c r="H49" s="118">
        <v>159</v>
      </c>
    </row>
    <row r="50" spans="1:8" ht="15.75">
      <c r="A50" s="66" t="s">
        <v>152</v>
      </c>
      <c r="B50" s="68" t="s">
        <v>153</v>
      </c>
      <c r="C50" s="119">
        <v>28029</v>
      </c>
      <c r="D50" s="118">
        <v>30005</v>
      </c>
      <c r="E50" s="123" t="s">
        <v>52</v>
      </c>
      <c r="F50" s="71" t="s">
        <v>154</v>
      </c>
      <c r="G50" s="333">
        <f>SUM(G44:G49)</f>
        <v>15373</v>
      </c>
      <c r="H50" s="334">
        <f>SUM(H44:H49)</f>
        <v>13091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28054</v>
      </c>
      <c r="D52" s="336">
        <f>SUM(D48:D51)</f>
        <v>30029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>
        <v>3</v>
      </c>
      <c r="D54" s="247"/>
      <c r="E54" s="66" t="s">
        <v>164</v>
      </c>
      <c r="F54" s="71" t="s">
        <v>165</v>
      </c>
      <c r="G54" s="119">
        <v>343</v>
      </c>
      <c r="H54" s="118">
        <v>340</v>
      </c>
    </row>
    <row r="55" spans="1:8" ht="15.75">
      <c r="A55" s="76" t="s">
        <v>166</v>
      </c>
      <c r="B55" s="72" t="s">
        <v>167</v>
      </c>
      <c r="C55" s="246">
        <v>227</v>
      </c>
      <c r="D55" s="247">
        <v>232</v>
      </c>
      <c r="E55" s="66" t="s">
        <v>168</v>
      </c>
      <c r="F55" s="71" t="s">
        <v>169</v>
      </c>
      <c r="G55" s="119">
        <v>737</v>
      </c>
      <c r="H55" s="118">
        <v>830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79500</v>
      </c>
      <c r="D56" s="340">
        <f>D20+D21+D22+D28+D33+D46+D52+D54+D55</f>
        <v>77626</v>
      </c>
      <c r="E56" s="76" t="s">
        <v>529</v>
      </c>
      <c r="F56" s="75" t="s">
        <v>172</v>
      </c>
      <c r="G56" s="337">
        <f>G50+G52+G53+G54+G55</f>
        <v>16453</v>
      </c>
      <c r="H56" s="338">
        <f>H50+H52+H53+H54+H55</f>
        <v>14261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3871</v>
      </c>
      <c r="D59" s="118">
        <v>5756</v>
      </c>
      <c r="E59" s="123" t="s">
        <v>180</v>
      </c>
      <c r="F59" s="254" t="s">
        <v>181</v>
      </c>
      <c r="G59" s="119">
        <v>5965</v>
      </c>
      <c r="H59" s="118">
        <v>5920</v>
      </c>
    </row>
    <row r="60" spans="1:13" ht="15.75">
      <c r="A60" s="66" t="s">
        <v>178</v>
      </c>
      <c r="B60" s="68" t="s">
        <v>179</v>
      </c>
      <c r="C60" s="119">
        <v>2780</v>
      </c>
      <c r="D60" s="118">
        <v>2696</v>
      </c>
      <c r="E60" s="66" t="s">
        <v>184</v>
      </c>
      <c r="F60" s="69" t="s">
        <v>185</v>
      </c>
      <c r="G60" s="119">
        <v>3698</v>
      </c>
      <c r="H60" s="118">
        <v>3980</v>
      </c>
      <c r="M60" s="74"/>
    </row>
    <row r="61" spans="1:8" ht="15.75">
      <c r="A61" s="66" t="s">
        <v>182</v>
      </c>
      <c r="B61" s="68" t="s">
        <v>183</v>
      </c>
      <c r="C61" s="119">
        <v>2531</v>
      </c>
      <c r="D61" s="118">
        <v>968</v>
      </c>
      <c r="E61" s="122" t="s">
        <v>188</v>
      </c>
      <c r="F61" s="69" t="s">
        <v>189</v>
      </c>
      <c r="G61" s="333">
        <f>SUM(G62:G68)</f>
        <v>24880</v>
      </c>
      <c r="H61" s="334">
        <f>SUM(H62:H68)</f>
        <v>23582</v>
      </c>
    </row>
    <row r="62" spans="1:13" ht="15.75">
      <c r="A62" s="66" t="s">
        <v>186</v>
      </c>
      <c r="B62" s="70" t="s">
        <v>187</v>
      </c>
      <c r="C62" s="119">
        <v>7583</v>
      </c>
      <c r="D62" s="118">
        <v>7936</v>
      </c>
      <c r="E62" s="122" t="s">
        <v>192</v>
      </c>
      <c r="F62" s="69" t="s">
        <v>193</v>
      </c>
      <c r="G62" s="119">
        <v>431</v>
      </c>
      <c r="H62" s="118">
        <v>289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3</v>
      </c>
      <c r="H63" s="118">
        <v>0</v>
      </c>
    </row>
    <row r="64" spans="1:13" ht="15.75">
      <c r="A64" s="66" t="s">
        <v>194</v>
      </c>
      <c r="B64" s="68" t="s">
        <v>195</v>
      </c>
      <c r="C64" s="119">
        <v>22</v>
      </c>
      <c r="D64" s="118">
        <v>20</v>
      </c>
      <c r="E64" s="66" t="s">
        <v>199</v>
      </c>
      <c r="F64" s="69" t="s">
        <v>200</v>
      </c>
      <c r="G64" s="119">
        <v>20303</v>
      </c>
      <c r="H64" s="118">
        <v>19653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16787</v>
      </c>
      <c r="D65" s="336">
        <f>SUM(D59:D64)</f>
        <v>17376</v>
      </c>
      <c r="E65" s="66" t="s">
        <v>201</v>
      </c>
      <c r="F65" s="69" t="s">
        <v>202</v>
      </c>
      <c r="G65" s="119">
        <v>1637</v>
      </c>
      <c r="H65" s="118">
        <v>1409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1590</v>
      </c>
      <c r="H66" s="118">
        <v>1448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420</v>
      </c>
      <c r="H67" s="118">
        <v>365</v>
      </c>
    </row>
    <row r="68" spans="1:8" ht="15.75">
      <c r="A68" s="66" t="s">
        <v>206</v>
      </c>
      <c r="B68" s="68" t="s">
        <v>207</v>
      </c>
      <c r="C68" s="119">
        <v>598</v>
      </c>
      <c r="D68" s="118">
        <v>394</v>
      </c>
      <c r="E68" s="66" t="s">
        <v>212</v>
      </c>
      <c r="F68" s="69" t="s">
        <v>213</v>
      </c>
      <c r="G68" s="119">
        <v>496</v>
      </c>
      <c r="H68" s="118">
        <v>418</v>
      </c>
    </row>
    <row r="69" spans="1:8" ht="15.75">
      <c r="A69" s="66" t="s">
        <v>210</v>
      </c>
      <c r="B69" s="68" t="s">
        <v>211</v>
      </c>
      <c r="C69" s="119">
        <v>5142</v>
      </c>
      <c r="D69" s="118">
        <v>2774</v>
      </c>
      <c r="E69" s="123" t="s">
        <v>79</v>
      </c>
      <c r="F69" s="69" t="s">
        <v>216</v>
      </c>
      <c r="G69" s="119">
        <v>2989</v>
      </c>
      <c r="H69" s="118">
        <v>2530</v>
      </c>
    </row>
    <row r="70" spans="1:8" ht="15.75">
      <c r="A70" s="66" t="s">
        <v>214</v>
      </c>
      <c r="B70" s="68" t="s">
        <v>215</v>
      </c>
      <c r="C70" s="119">
        <v>72</v>
      </c>
      <c r="D70" s="118">
        <v>133</v>
      </c>
      <c r="E70" s="66" t="s">
        <v>219</v>
      </c>
      <c r="F70" s="69" t="s">
        <v>220</v>
      </c>
      <c r="G70" s="119">
        <v>84</v>
      </c>
      <c r="H70" s="118">
        <v>78</v>
      </c>
    </row>
    <row r="71" spans="1:8" ht="15.75">
      <c r="A71" s="66" t="s">
        <v>217</v>
      </c>
      <c r="B71" s="68" t="s">
        <v>218</v>
      </c>
      <c r="C71" s="119">
        <v>65</v>
      </c>
      <c r="D71" s="118">
        <v>62</v>
      </c>
      <c r="E71" s="242" t="s">
        <v>47</v>
      </c>
      <c r="F71" s="71" t="s">
        <v>223</v>
      </c>
      <c r="G71" s="335">
        <f>G59+G60+G61+G69+G70</f>
        <v>37616</v>
      </c>
      <c r="H71" s="336">
        <f>H59+H60+H61+H69+H70</f>
        <v>36090</v>
      </c>
    </row>
    <row r="72" spans="1:8" ht="15.75">
      <c r="A72" s="66" t="s">
        <v>221</v>
      </c>
      <c r="B72" s="68" t="s">
        <v>222</v>
      </c>
      <c r="C72" s="119">
        <v>563</v>
      </c>
      <c r="D72" s="118">
        <v>569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566</v>
      </c>
      <c r="D73" s="118">
        <v>228</v>
      </c>
      <c r="E73" s="241" t="s">
        <v>230</v>
      </c>
      <c r="F73" s="71" t="s">
        <v>231</v>
      </c>
      <c r="G73" s="246">
        <v>4049</v>
      </c>
      <c r="H73" s="247">
        <v>7118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19069</v>
      </c>
      <c r="D75" s="118">
        <v>19005</v>
      </c>
      <c r="E75" s="253" t="s">
        <v>160</v>
      </c>
      <c r="F75" s="71" t="s">
        <v>233</v>
      </c>
      <c r="G75" s="246">
        <v>3800</v>
      </c>
      <c r="H75" s="247">
        <v>3429</v>
      </c>
    </row>
    <row r="76" spans="1:8" ht="15.75">
      <c r="A76" s="250" t="s">
        <v>77</v>
      </c>
      <c r="B76" s="72" t="s">
        <v>232</v>
      </c>
      <c r="C76" s="335">
        <f>SUM(C68:C75)</f>
        <v>26075</v>
      </c>
      <c r="D76" s="336">
        <f>SUM(D68:D75)</f>
        <v>23165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270</v>
      </c>
      <c r="H77" s="247">
        <v>309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11</v>
      </c>
      <c r="D79" s="334">
        <f>SUM(D80:D82)</f>
        <v>11</v>
      </c>
      <c r="E79" s="127" t="s">
        <v>528</v>
      </c>
      <c r="F79" s="75" t="s">
        <v>241</v>
      </c>
      <c r="G79" s="337">
        <f>G71+G73+G75+G77</f>
        <v>45735</v>
      </c>
      <c r="H79" s="338">
        <f>H71+H73+H75+H77</f>
        <v>46946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11</v>
      </c>
      <c r="D82" s="118">
        <v>11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4034</v>
      </c>
      <c r="D84" s="118">
        <v>7073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4045</v>
      </c>
      <c r="D85" s="336">
        <f>D84+D83+D79</f>
        <v>7084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138</v>
      </c>
      <c r="D88" s="118">
        <v>132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1906</v>
      </c>
      <c r="D89" s="118">
        <v>2272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101</v>
      </c>
      <c r="D90" s="118">
        <v>274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15</v>
      </c>
      <c r="D91" s="118">
        <v>18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2160</v>
      </c>
      <c r="D92" s="336">
        <f>SUM(D88:D91)</f>
        <v>2696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747</v>
      </c>
      <c r="D93" s="247">
        <v>431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49814</v>
      </c>
      <c r="D94" s="340">
        <f>D65+D76+D85+D92+D93</f>
        <v>50752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129314</v>
      </c>
      <c r="D95" s="342">
        <f>D94+D56</f>
        <v>128378</v>
      </c>
      <c r="E95" s="150" t="s">
        <v>607</v>
      </c>
      <c r="F95" s="257" t="s">
        <v>268</v>
      </c>
      <c r="G95" s="341">
        <f>G37+G40+G56+G79</f>
        <v>129314</v>
      </c>
      <c r="H95" s="342">
        <f>H37+H40+H56+H79</f>
        <v>128378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43880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Валентина Тодорова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663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35" sqref="G3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10928</v>
      </c>
      <c r="D12" s="238">
        <v>11897</v>
      </c>
      <c r="E12" s="116" t="s">
        <v>277</v>
      </c>
      <c r="F12" s="161" t="s">
        <v>278</v>
      </c>
      <c r="G12" s="237">
        <v>18296</v>
      </c>
      <c r="H12" s="238">
        <v>19024</v>
      </c>
    </row>
    <row r="13" spans="1:8" ht="15.75">
      <c r="A13" s="116" t="s">
        <v>279</v>
      </c>
      <c r="B13" s="112" t="s">
        <v>280</v>
      </c>
      <c r="C13" s="237">
        <v>3171</v>
      </c>
      <c r="D13" s="238">
        <v>3622</v>
      </c>
      <c r="E13" s="116" t="s">
        <v>281</v>
      </c>
      <c r="F13" s="161" t="s">
        <v>282</v>
      </c>
      <c r="G13" s="237">
        <v>41057</v>
      </c>
      <c r="H13" s="238">
        <v>56069</v>
      </c>
    </row>
    <row r="14" spans="1:8" ht="15.75">
      <c r="A14" s="116" t="s">
        <v>283</v>
      </c>
      <c r="B14" s="112" t="s">
        <v>284</v>
      </c>
      <c r="C14" s="237">
        <v>2522</v>
      </c>
      <c r="D14" s="238">
        <v>3410</v>
      </c>
      <c r="E14" s="166" t="s">
        <v>285</v>
      </c>
      <c r="F14" s="161" t="s">
        <v>286</v>
      </c>
      <c r="G14" s="237">
        <v>3108</v>
      </c>
      <c r="H14" s="238">
        <v>2730</v>
      </c>
    </row>
    <row r="15" spans="1:8" ht="15.75">
      <c r="A15" s="116" t="s">
        <v>287</v>
      </c>
      <c r="B15" s="112" t="s">
        <v>288</v>
      </c>
      <c r="C15" s="237">
        <v>10506</v>
      </c>
      <c r="D15" s="238">
        <v>10121</v>
      </c>
      <c r="E15" s="166" t="s">
        <v>79</v>
      </c>
      <c r="F15" s="161" t="s">
        <v>289</v>
      </c>
      <c r="G15" s="237">
        <v>4270</v>
      </c>
      <c r="H15" s="238">
        <v>3475</v>
      </c>
    </row>
    <row r="16" spans="1:8" ht="15.75">
      <c r="A16" s="116" t="s">
        <v>290</v>
      </c>
      <c r="B16" s="112" t="s">
        <v>291</v>
      </c>
      <c r="C16" s="237">
        <v>2060</v>
      </c>
      <c r="D16" s="238">
        <v>2060</v>
      </c>
      <c r="E16" s="157" t="s">
        <v>52</v>
      </c>
      <c r="F16" s="185" t="s">
        <v>292</v>
      </c>
      <c r="G16" s="366">
        <f>SUM(G12:G15)</f>
        <v>66731</v>
      </c>
      <c r="H16" s="367">
        <f>SUM(H12:H15)</f>
        <v>81298</v>
      </c>
    </row>
    <row r="17" spans="1:8" ht="31.5">
      <c r="A17" s="116" t="s">
        <v>293</v>
      </c>
      <c r="B17" s="112" t="s">
        <v>294</v>
      </c>
      <c r="C17" s="237">
        <v>39337</v>
      </c>
      <c r="D17" s="238">
        <v>54195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78</v>
      </c>
      <c r="D18" s="238">
        <v>-2074</v>
      </c>
      <c r="E18" s="155" t="s">
        <v>297</v>
      </c>
      <c r="F18" s="159" t="s">
        <v>298</v>
      </c>
      <c r="G18" s="377">
        <v>144</v>
      </c>
      <c r="H18" s="378">
        <v>291</v>
      </c>
    </row>
    <row r="19" spans="1:8" ht="15.75">
      <c r="A19" s="116" t="s">
        <v>299</v>
      </c>
      <c r="B19" s="112" t="s">
        <v>300</v>
      </c>
      <c r="C19" s="237">
        <v>620</v>
      </c>
      <c r="D19" s="238">
        <v>765</v>
      </c>
      <c r="E19" s="116" t="s">
        <v>301</v>
      </c>
      <c r="F19" s="158" t="s">
        <v>302</v>
      </c>
      <c r="G19" s="237">
        <v>94</v>
      </c>
      <c r="H19" s="238">
        <v>291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69222</v>
      </c>
      <c r="D22" s="367">
        <f>SUM(D12:D18)+D19</f>
        <v>83996</v>
      </c>
      <c r="E22" s="116" t="s">
        <v>309</v>
      </c>
      <c r="F22" s="158" t="s">
        <v>310</v>
      </c>
      <c r="G22" s="237">
        <v>11</v>
      </c>
      <c r="H22" s="238">
        <v>70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278</v>
      </c>
      <c r="H23" s="238">
        <v>282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5</v>
      </c>
      <c r="H24" s="238">
        <v>78</v>
      </c>
    </row>
    <row r="25" spans="1:8" ht="31.5">
      <c r="A25" s="116" t="s">
        <v>316</v>
      </c>
      <c r="B25" s="158" t="s">
        <v>317</v>
      </c>
      <c r="C25" s="237">
        <v>660</v>
      </c>
      <c r="D25" s="238">
        <v>550</v>
      </c>
      <c r="E25" s="116" t="s">
        <v>318</v>
      </c>
      <c r="F25" s="158" t="s">
        <v>319</v>
      </c>
      <c r="G25" s="237"/>
      <c r="H25" s="238">
        <v>1</v>
      </c>
    </row>
    <row r="26" spans="1:8" ht="31.5">
      <c r="A26" s="116" t="s">
        <v>320</v>
      </c>
      <c r="B26" s="158" t="s">
        <v>321</v>
      </c>
      <c r="C26" s="237">
        <v>2</v>
      </c>
      <c r="D26" s="238">
        <v>6</v>
      </c>
      <c r="E26" s="116" t="s">
        <v>322</v>
      </c>
      <c r="F26" s="158" t="s">
        <v>323</v>
      </c>
      <c r="G26" s="237">
        <v>1784</v>
      </c>
      <c r="H26" s="238">
        <v>1694</v>
      </c>
    </row>
    <row r="27" spans="1:8" ht="31.5">
      <c r="A27" s="116" t="s">
        <v>324</v>
      </c>
      <c r="B27" s="158" t="s">
        <v>325</v>
      </c>
      <c r="C27" s="237">
        <v>18</v>
      </c>
      <c r="D27" s="238">
        <v>20</v>
      </c>
      <c r="E27" s="157" t="s">
        <v>104</v>
      </c>
      <c r="F27" s="159" t="s">
        <v>326</v>
      </c>
      <c r="G27" s="366">
        <f>SUM(G22:G26)</f>
        <v>2078</v>
      </c>
      <c r="H27" s="367">
        <f>SUM(H22:H26)</f>
        <v>2125</v>
      </c>
    </row>
    <row r="28" spans="1:8" ht="15.75">
      <c r="A28" s="116" t="s">
        <v>79</v>
      </c>
      <c r="B28" s="158" t="s">
        <v>327</v>
      </c>
      <c r="C28" s="237">
        <v>156</v>
      </c>
      <c r="D28" s="238">
        <v>621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836</v>
      </c>
      <c r="D29" s="367">
        <f>SUM(D25:D28)</f>
        <v>1197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70058</v>
      </c>
      <c r="D31" s="373">
        <f>D29+D22</f>
        <v>85193</v>
      </c>
      <c r="E31" s="172" t="s">
        <v>521</v>
      </c>
      <c r="F31" s="187" t="s">
        <v>331</v>
      </c>
      <c r="G31" s="174">
        <f>G16+G18+G27</f>
        <v>68953</v>
      </c>
      <c r="H31" s="175">
        <f>H16+H18+H27</f>
        <v>83714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1105</v>
      </c>
      <c r="H33" s="367">
        <f>IF((D31-H31)&gt;0,D31-H31,0)</f>
        <v>1479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>
        <v>3</v>
      </c>
      <c r="H35" s="238">
        <v>7</v>
      </c>
    </row>
    <row r="36" spans="1:8" ht="16.5" thickBot="1">
      <c r="A36" s="179" t="s">
        <v>344</v>
      </c>
      <c r="B36" s="177" t="s">
        <v>345</v>
      </c>
      <c r="C36" s="374">
        <f>C31-C34+C35</f>
        <v>70058</v>
      </c>
      <c r="D36" s="375">
        <f>D31-D34+D35</f>
        <v>85193</v>
      </c>
      <c r="E36" s="183" t="s">
        <v>346</v>
      </c>
      <c r="F36" s="177" t="s">
        <v>347</v>
      </c>
      <c r="G36" s="188">
        <f>G35-G34+G31</f>
        <v>68956</v>
      </c>
      <c r="H36" s="189">
        <f>H35-H34+H31</f>
        <v>83721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1102</v>
      </c>
      <c r="H37" s="175">
        <f>IF((D36-H36)&gt;0,D36-H36,0)</f>
        <v>1472</v>
      </c>
    </row>
    <row r="38" spans="1:8" ht="15.75">
      <c r="A38" s="155" t="s">
        <v>352</v>
      </c>
      <c r="B38" s="159" t="s">
        <v>353</v>
      </c>
      <c r="C38" s="366">
        <f>C39+C40+C41</f>
        <v>292</v>
      </c>
      <c r="D38" s="367">
        <f>D39+D40+D41</f>
        <v>323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293</v>
      </c>
      <c r="D39" s="238">
        <v>313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-3</v>
      </c>
      <c r="D40" s="238">
        <v>10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>
        <v>2</v>
      </c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1394</v>
      </c>
      <c r="H42" s="165">
        <f>IF(H37&gt;0,IF(D38+H37&lt;0,0,D38+H37),IF(D37-D38&lt;0,D38-D37,0))</f>
        <v>1795</v>
      </c>
    </row>
    <row r="43" spans="1:8" ht="15.75">
      <c r="A43" s="154" t="s">
        <v>364</v>
      </c>
      <c r="B43" s="108" t="s">
        <v>365</v>
      </c>
      <c r="C43" s="237">
        <v>894</v>
      </c>
      <c r="D43" s="238">
        <v>1095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2288</v>
      </c>
      <c r="H44" s="189">
        <f>IF(D42=0,IF(H42-H43&gt;0,H42-H43+D43,0),IF(D42-D43&lt;0,D43-D42+H43,0))</f>
        <v>2890</v>
      </c>
    </row>
    <row r="45" spans="1:8" ht="16.5" thickBot="1">
      <c r="A45" s="191" t="s">
        <v>371</v>
      </c>
      <c r="B45" s="192" t="s">
        <v>372</v>
      </c>
      <c r="C45" s="368">
        <f>C36+C38+C42</f>
        <v>70350</v>
      </c>
      <c r="D45" s="369">
        <f>D36+D38+D42</f>
        <v>85516</v>
      </c>
      <c r="E45" s="191" t="s">
        <v>373</v>
      </c>
      <c r="F45" s="193" t="s">
        <v>374</v>
      </c>
      <c r="G45" s="368">
        <f>G42+G36</f>
        <v>70350</v>
      </c>
      <c r="H45" s="369">
        <f>H42+H36</f>
        <v>85516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43880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Валентина Тодорова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663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C47" sqref="C47: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31.12.2019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84417</v>
      </c>
      <c r="D11" s="118">
        <v>91041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-70004</v>
      </c>
      <c r="D12" s="118">
        <v>-84408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-11765</v>
      </c>
      <c r="D14" s="118">
        <v>-11566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-133</v>
      </c>
      <c r="D15" s="118">
        <v>985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-276</v>
      </c>
      <c r="D16" s="118">
        <v>-329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4</v>
      </c>
      <c r="D17" s="118">
        <v>4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-151</v>
      </c>
      <c r="D18" s="118">
        <v>-93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-11</v>
      </c>
      <c r="D19" s="118">
        <v>-19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-553</v>
      </c>
      <c r="D20" s="118">
        <v>-321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1528</v>
      </c>
      <c r="D21" s="397">
        <f>SUM(D11:D20)</f>
        <v>-4706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-3329</v>
      </c>
      <c r="D23" s="118">
        <v>-450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82</v>
      </c>
      <c r="D24" s="118">
        <v>215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-674</v>
      </c>
      <c r="D25" s="118">
        <v>-267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1762</v>
      </c>
      <c r="D26" s="118">
        <v>85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</v>
      </c>
      <c r="D27" s="118">
        <v>1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-31</v>
      </c>
      <c r="D28" s="118">
        <v>-54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9</v>
      </c>
      <c r="D29" s="118">
        <v>74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9</v>
      </c>
      <c r="D30" s="118">
        <v>9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>
        <v>0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-27</v>
      </c>
      <c r="D32" s="118">
        <v>-3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-2198</v>
      </c>
      <c r="D33" s="397">
        <f>SUM(D23:D32)</f>
        <v>-390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>
        <v>1</v>
      </c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9981</v>
      </c>
      <c r="D37" s="118">
        <v>10764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-9396</v>
      </c>
      <c r="D38" s="118">
        <v>-5508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-34</v>
      </c>
      <c r="D39" s="118">
        <v>-11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-554</v>
      </c>
      <c r="D40" s="118">
        <v>-344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-33</v>
      </c>
      <c r="D41" s="118">
        <v>-482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169</v>
      </c>
      <c r="D42" s="118">
        <v>-405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134</v>
      </c>
      <c r="D43" s="399">
        <f>SUM(D35:D42)</f>
        <v>4014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-536</v>
      </c>
      <c r="D44" s="228">
        <f>D43+D33+D21</f>
        <v>-1082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2696</v>
      </c>
      <c r="D45" s="230">
        <v>3875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2160</v>
      </c>
      <c r="D46" s="232">
        <f>D45+D44</f>
        <v>2793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2059</v>
      </c>
      <c r="D47" s="219">
        <v>2386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101</v>
      </c>
      <c r="D48" s="202">
        <v>407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43880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Валентина Тодорова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663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31" sqref="M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2300</v>
      </c>
      <c r="D13" s="322">
        <f>'1-Баланс'!H20</f>
        <v>698</v>
      </c>
      <c r="E13" s="322">
        <f>'1-Баланс'!H21</f>
        <v>9308</v>
      </c>
      <c r="F13" s="322">
        <f>'1-Баланс'!H23</f>
        <v>1822</v>
      </c>
      <c r="G13" s="322">
        <f>'1-Баланс'!H24</f>
        <v>4</v>
      </c>
      <c r="H13" s="323">
        <v>30132</v>
      </c>
      <c r="I13" s="322">
        <f>'1-Баланс'!H29+'1-Баланс'!H32</f>
        <v>6721</v>
      </c>
      <c r="J13" s="322">
        <f>'1-Баланс'!H30+'1-Баланс'!H33</f>
        <v>-10834</v>
      </c>
      <c r="K13" s="323"/>
      <c r="L13" s="322">
        <f>SUM(C13:K13)</f>
        <v>40151</v>
      </c>
      <c r="M13" s="324">
        <f>'1-Баланс'!H40</f>
        <v>27020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2300</v>
      </c>
      <c r="D17" s="391">
        <f aca="true" t="shared" si="2" ref="D17:M17">D13+D14</f>
        <v>698</v>
      </c>
      <c r="E17" s="391">
        <f t="shared" si="2"/>
        <v>9308</v>
      </c>
      <c r="F17" s="391">
        <f t="shared" si="2"/>
        <v>1822</v>
      </c>
      <c r="G17" s="391">
        <f t="shared" si="2"/>
        <v>4</v>
      </c>
      <c r="H17" s="391">
        <f t="shared" si="2"/>
        <v>30132</v>
      </c>
      <c r="I17" s="391">
        <f t="shared" si="2"/>
        <v>6721</v>
      </c>
      <c r="J17" s="391">
        <f t="shared" si="2"/>
        <v>-10834</v>
      </c>
      <c r="K17" s="391">
        <f t="shared" si="2"/>
        <v>0</v>
      </c>
      <c r="L17" s="322">
        <f t="shared" si="1"/>
        <v>40151</v>
      </c>
      <c r="M17" s="392">
        <f t="shared" si="2"/>
        <v>27020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-2288</v>
      </c>
      <c r="K18" s="323"/>
      <c r="L18" s="322">
        <f t="shared" si="1"/>
        <v>-2288</v>
      </c>
      <c r="M18" s="376">
        <v>799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-2</v>
      </c>
      <c r="F19" s="90">
        <f aca="true" t="shared" si="3" ref="F19:K19">F20+F21</f>
        <v>1</v>
      </c>
      <c r="G19" s="90">
        <f t="shared" si="3"/>
        <v>0</v>
      </c>
      <c r="H19" s="90">
        <f t="shared" si="3"/>
        <v>172</v>
      </c>
      <c r="I19" s="90">
        <f t="shared" si="3"/>
        <v>-643</v>
      </c>
      <c r="J19" s="90">
        <f>J20+J21</f>
        <v>203</v>
      </c>
      <c r="K19" s="90">
        <f t="shared" si="3"/>
        <v>0</v>
      </c>
      <c r="L19" s="322">
        <f t="shared" si="1"/>
        <v>-269</v>
      </c>
      <c r="M19" s="236">
        <f>M20+M21</f>
        <v>-392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f>-243-26</f>
        <v>-269</v>
      </c>
      <c r="J20" s="237"/>
      <c r="K20" s="237"/>
      <c r="L20" s="322">
        <f>SUM(C20:K20)</f>
        <v>-269</v>
      </c>
      <c r="M20" s="238">
        <v>-352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>
        <v>-2</v>
      </c>
      <c r="F21" s="237">
        <v>1</v>
      </c>
      <c r="G21" s="237"/>
      <c r="H21" s="237">
        <f>-104-97+265+108</f>
        <v>172</v>
      </c>
      <c r="I21" s="237">
        <f>-1-265-108</f>
        <v>-374</v>
      </c>
      <c r="J21" s="237">
        <v>203</v>
      </c>
      <c r="K21" s="237"/>
      <c r="L21" s="322">
        <f t="shared" si="1"/>
        <v>0</v>
      </c>
      <c r="M21" s="238">
        <v>-40</v>
      </c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>
        <v>23</v>
      </c>
      <c r="D30" s="237">
        <v>1918</v>
      </c>
      <c r="E30" s="237">
        <v>19</v>
      </c>
      <c r="F30" s="237">
        <v>26</v>
      </c>
      <c r="G30" s="237"/>
      <c r="H30" s="237">
        <v>276</v>
      </c>
      <c r="I30" s="237">
        <v>1404</v>
      </c>
      <c r="J30" s="237">
        <v>-1215</v>
      </c>
      <c r="K30" s="237"/>
      <c r="L30" s="322">
        <f t="shared" si="1"/>
        <v>2451</v>
      </c>
      <c r="M30" s="238">
        <v>-346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2323</v>
      </c>
      <c r="D31" s="391">
        <f aca="true" t="shared" si="6" ref="D31:M31">D19+D22+D23+D26+D30+D29+D17+D18</f>
        <v>2616</v>
      </c>
      <c r="E31" s="391">
        <f t="shared" si="6"/>
        <v>9325</v>
      </c>
      <c r="F31" s="391">
        <f t="shared" si="6"/>
        <v>1849</v>
      </c>
      <c r="G31" s="391">
        <f t="shared" si="6"/>
        <v>4</v>
      </c>
      <c r="H31" s="391">
        <f t="shared" si="6"/>
        <v>30580</v>
      </c>
      <c r="I31" s="391">
        <f t="shared" si="6"/>
        <v>7482</v>
      </c>
      <c r="J31" s="391">
        <f t="shared" si="6"/>
        <v>-14134</v>
      </c>
      <c r="K31" s="391">
        <f t="shared" si="6"/>
        <v>0</v>
      </c>
      <c r="L31" s="322">
        <f t="shared" si="1"/>
        <v>40045</v>
      </c>
      <c r="M31" s="392">
        <f t="shared" si="6"/>
        <v>27081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2323</v>
      </c>
      <c r="D34" s="325">
        <f t="shared" si="7"/>
        <v>2616</v>
      </c>
      <c r="E34" s="325">
        <f t="shared" si="7"/>
        <v>9325</v>
      </c>
      <c r="F34" s="325">
        <f t="shared" si="7"/>
        <v>1849</v>
      </c>
      <c r="G34" s="325">
        <f t="shared" si="7"/>
        <v>4</v>
      </c>
      <c r="H34" s="325">
        <f t="shared" si="7"/>
        <v>30580</v>
      </c>
      <c r="I34" s="325">
        <f t="shared" si="7"/>
        <v>7482</v>
      </c>
      <c r="J34" s="325">
        <f t="shared" si="7"/>
        <v>-14134</v>
      </c>
      <c r="K34" s="325">
        <f t="shared" si="7"/>
        <v>0</v>
      </c>
      <c r="L34" s="389">
        <f t="shared" si="1"/>
        <v>40045</v>
      </c>
      <c r="M34" s="326">
        <f>M31+M32+M33</f>
        <v>27081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43880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Валентина Тодорова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663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01.01.2019 г. до 31.12.2019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129314</v>
      </c>
      <c r="D6" s="413">
        <f aca="true" t="shared" si="0" ref="D6:D15">C6-E6</f>
        <v>0</v>
      </c>
      <c r="E6" s="412">
        <f>'1-Баланс'!G95</f>
        <v>129314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40045</v>
      </c>
      <c r="D7" s="413">
        <f t="shared" si="0"/>
        <v>37722</v>
      </c>
      <c r="E7" s="412">
        <f>'1-Баланс'!G18</f>
        <v>2323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-2288</v>
      </c>
      <c r="D8" s="413">
        <f t="shared" si="0"/>
        <v>0</v>
      </c>
      <c r="E8" s="412">
        <f>ABS('2-Отчет за доходите'!C44)-ABS('2-Отчет за доходите'!G44)</f>
        <v>-2288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2696</v>
      </c>
      <c r="D9" s="413">
        <f t="shared" si="0"/>
        <v>0</v>
      </c>
      <c r="E9" s="412">
        <f>'3-Отчет за паричния поток'!C45</f>
        <v>2696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2160</v>
      </c>
      <c r="D10" s="413">
        <f t="shared" si="0"/>
        <v>0</v>
      </c>
      <c r="E10" s="412">
        <f>'3-Отчет за паричния поток'!C46</f>
        <v>2160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40045</v>
      </c>
      <c r="D11" s="413">
        <f t="shared" si="0"/>
        <v>0</v>
      </c>
      <c r="E11" s="412">
        <f>'4-Отчет за собствения капитал'!L34</f>
        <v>40045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349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-0.03428691312883068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-0.05713572231239855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-0.03679166398662121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-0.017693366534172635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0.9842701761397699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1.0891877118180824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0.705805182026894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0.13567289821799497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0.04722859954083306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1.1155299231026412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0.5160384799789659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0.29121384827781516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1.5529529279560494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0.4809069396971713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660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0.016481458359345735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0.046147375748698385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19.543683218101823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43830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11230</v>
      </c>
    </row>
    <row r="4" spans="1:8" ht="15.7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43830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6664</v>
      </c>
    </row>
    <row r="5" spans="1:8" ht="15.7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43830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12064</v>
      </c>
    </row>
    <row r="6" spans="1:8" ht="15.7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43830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1314</v>
      </c>
    </row>
    <row r="7" spans="1:8" ht="15.7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43830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3917</v>
      </c>
    </row>
    <row r="8" spans="1:8" ht="15.7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43830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384</v>
      </c>
    </row>
    <row r="9" spans="1:8" ht="15.7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43830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6239</v>
      </c>
    </row>
    <row r="10" spans="1:8" ht="15.7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43830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926</v>
      </c>
    </row>
    <row r="11" spans="1:8" ht="15.7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43830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42738</v>
      </c>
    </row>
    <row r="12" spans="1:8" ht="15.7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43830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128</v>
      </c>
    </row>
    <row r="13" spans="1:8" ht="15.7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43830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43830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20</v>
      </c>
    </row>
    <row r="15" spans="1:8" ht="15.7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43830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49</v>
      </c>
    </row>
    <row r="16" spans="1:8" ht="15.7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43830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43830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98</v>
      </c>
    </row>
    <row r="18" spans="1:8" ht="15.7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43830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167</v>
      </c>
    </row>
    <row r="19" spans="1:8" ht="15.7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43830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7834</v>
      </c>
    </row>
    <row r="20" spans="1:8" ht="15.7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43830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43830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7834</v>
      </c>
    </row>
    <row r="22" spans="1:8" ht="15.7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43830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349</v>
      </c>
    </row>
    <row r="23" spans="1:8" ht="15.7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43830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43830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43830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349</v>
      </c>
    </row>
    <row r="26" spans="1:8" ht="15.7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43830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43830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43830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43830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43830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43830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43830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43830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349</v>
      </c>
    </row>
    <row r="34" spans="1:8" ht="15.7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43830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1</v>
      </c>
    </row>
    <row r="35" spans="1:8" ht="15.7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43830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24</v>
      </c>
    </row>
    <row r="36" spans="1:8" ht="15.7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43830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28029</v>
      </c>
    </row>
    <row r="37" spans="1:8" ht="15.7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43830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43830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28054</v>
      </c>
    </row>
    <row r="39" spans="1:8" ht="15.7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43830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3</v>
      </c>
    </row>
    <row r="40" spans="1:8" ht="15.7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43830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227</v>
      </c>
    </row>
    <row r="41" spans="1:8" ht="15.7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43830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79500</v>
      </c>
    </row>
    <row r="42" spans="1:8" ht="15.7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43830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3871</v>
      </c>
    </row>
    <row r="43" spans="1:8" ht="15.7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43830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2780</v>
      </c>
    </row>
    <row r="44" spans="1:8" ht="15.7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43830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2531</v>
      </c>
    </row>
    <row r="45" spans="1:8" ht="15.7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43830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7583</v>
      </c>
    </row>
    <row r="46" spans="1:8" ht="15.7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43830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43830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22</v>
      </c>
    </row>
    <row r="48" spans="1:8" ht="15.7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43830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16787</v>
      </c>
    </row>
    <row r="49" spans="1:8" ht="15.7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43830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598</v>
      </c>
    </row>
    <row r="50" spans="1:8" ht="15.7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43830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5142</v>
      </c>
    </row>
    <row r="51" spans="1:8" ht="15.7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43830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72</v>
      </c>
    </row>
    <row r="52" spans="1:8" ht="15.7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43830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65</v>
      </c>
    </row>
    <row r="53" spans="1:8" ht="15.7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43830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563</v>
      </c>
    </row>
    <row r="54" spans="1:8" ht="15.7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43830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566</v>
      </c>
    </row>
    <row r="55" spans="1:8" ht="15.7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43830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43830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19069</v>
      </c>
    </row>
    <row r="57" spans="1:8" ht="15.7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43830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26075</v>
      </c>
    </row>
    <row r="58" spans="1:8" ht="15.7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43830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</v>
      </c>
    </row>
    <row r="59" spans="1:8" ht="15.7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43830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43830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43830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11</v>
      </c>
    </row>
    <row r="62" spans="1:8" ht="15.7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43830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43830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4034</v>
      </c>
    </row>
    <row r="64" spans="1:8" ht="15.7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43830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4045</v>
      </c>
    </row>
    <row r="65" spans="1:8" ht="15.7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43830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138</v>
      </c>
    </row>
    <row r="66" spans="1:8" ht="15.7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43830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1906</v>
      </c>
    </row>
    <row r="67" spans="1:8" ht="15.7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43830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101</v>
      </c>
    </row>
    <row r="68" spans="1:8" ht="15.7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43830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15</v>
      </c>
    </row>
    <row r="69" spans="1:8" ht="15.7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43830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2160</v>
      </c>
    </row>
    <row r="70" spans="1:8" ht="15.7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43830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747</v>
      </c>
    </row>
    <row r="71" spans="1:8" ht="15.7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43830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49814</v>
      </c>
    </row>
    <row r="72" spans="1:8" ht="15.7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43830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129314</v>
      </c>
    </row>
    <row r="73" spans="1:8" ht="15.7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43830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2323</v>
      </c>
    </row>
    <row r="74" spans="1:8" ht="15.7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43830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2323</v>
      </c>
    </row>
    <row r="75" spans="1:8" ht="15.7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43830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43830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43830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43830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43830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2323</v>
      </c>
    </row>
    <row r="80" spans="1:8" ht="15.7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43830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2616</v>
      </c>
    </row>
    <row r="81" spans="1:8" ht="15.7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43830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9325</v>
      </c>
    </row>
    <row r="82" spans="1:8" ht="15.7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43830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32433</v>
      </c>
    </row>
    <row r="83" spans="1:8" ht="15.7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43830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1849</v>
      </c>
    </row>
    <row r="84" spans="1:8" ht="15.7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43830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</v>
      </c>
    </row>
    <row r="85" spans="1:8" ht="15.7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43830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30580</v>
      </c>
    </row>
    <row r="86" spans="1:8" ht="15.7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43830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44374</v>
      </c>
    </row>
    <row r="87" spans="1:8" ht="15.7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43830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-4364</v>
      </c>
    </row>
    <row r="88" spans="1:8" ht="15.7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43830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7482</v>
      </c>
    </row>
    <row r="89" spans="1:8" ht="15.7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43830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-11846</v>
      </c>
    </row>
    <row r="90" spans="1:8" ht="15.7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43830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43830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43830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-2288</v>
      </c>
    </row>
    <row r="93" spans="1:8" ht="15.7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43830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-6652</v>
      </c>
    </row>
    <row r="94" spans="1:8" ht="15.7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43830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40045</v>
      </c>
    </row>
    <row r="95" spans="1:8" ht="15.7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43830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27081</v>
      </c>
    </row>
    <row r="96" spans="1:8" ht="15.7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43830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2</v>
      </c>
    </row>
    <row r="97" spans="1:8" ht="15.7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43830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11456</v>
      </c>
    </row>
    <row r="98" spans="1:8" ht="15.7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43830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43830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3549</v>
      </c>
    </row>
    <row r="100" spans="1:8" ht="15.7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43830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43830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366</v>
      </c>
    </row>
    <row r="102" spans="1:8" ht="15.7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43830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15373</v>
      </c>
    </row>
    <row r="103" spans="1:8" ht="15.7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43830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43830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43830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343</v>
      </c>
    </row>
    <row r="106" spans="1:8" ht="15.7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43830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737</v>
      </c>
    </row>
    <row r="107" spans="1:8" ht="15.7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43830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16453</v>
      </c>
    </row>
    <row r="108" spans="1:8" ht="15.7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43830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5965</v>
      </c>
    </row>
    <row r="109" spans="1:8" ht="15.7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43830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3698</v>
      </c>
    </row>
    <row r="110" spans="1:8" ht="15.7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43830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24880</v>
      </c>
    </row>
    <row r="111" spans="1:8" ht="15.7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43830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431</v>
      </c>
    </row>
    <row r="112" spans="1:8" ht="15.7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43830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3</v>
      </c>
    </row>
    <row r="113" spans="1:8" ht="15.7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43830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20303</v>
      </c>
    </row>
    <row r="114" spans="1:8" ht="15.7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43830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1637</v>
      </c>
    </row>
    <row r="115" spans="1:8" ht="15.7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43830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1590</v>
      </c>
    </row>
    <row r="116" spans="1:8" ht="15.7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43830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420</v>
      </c>
    </row>
    <row r="117" spans="1:8" ht="15.7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43830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496</v>
      </c>
    </row>
    <row r="118" spans="1:8" ht="15.7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43830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2989</v>
      </c>
    </row>
    <row r="119" spans="1:8" ht="15.7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43830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84</v>
      </c>
    </row>
    <row r="120" spans="1:8" ht="15.7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43830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37616</v>
      </c>
    </row>
    <row r="121" spans="1:8" ht="15.7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43830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4049</v>
      </c>
    </row>
    <row r="122" spans="1:8" ht="15.7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43830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3800</v>
      </c>
    </row>
    <row r="123" spans="1:8" ht="15.7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43830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270</v>
      </c>
    </row>
    <row r="124" spans="1:8" ht="15.7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43830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45735</v>
      </c>
    </row>
    <row r="125" spans="1:8" ht="15.7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43830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129314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43830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10928</v>
      </c>
    </row>
    <row r="128" spans="1:8" ht="15.7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43830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3171</v>
      </c>
    </row>
    <row r="129" spans="1:8" ht="15.7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43830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2522</v>
      </c>
    </row>
    <row r="130" spans="1:8" ht="15.7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43830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10506</v>
      </c>
    </row>
    <row r="131" spans="1:8" ht="15.7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43830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2060</v>
      </c>
    </row>
    <row r="132" spans="1:8" ht="15.7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43830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39337</v>
      </c>
    </row>
    <row r="133" spans="1:8" ht="15.7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43830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78</v>
      </c>
    </row>
    <row r="134" spans="1:8" ht="15.7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43830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620</v>
      </c>
    </row>
    <row r="135" spans="1:8" ht="15.7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43830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43830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43830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69222</v>
      </c>
    </row>
    <row r="138" spans="1:8" ht="15.7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43830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660</v>
      </c>
    </row>
    <row r="139" spans="1:8" ht="15.7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43830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2</v>
      </c>
    </row>
    <row r="140" spans="1:8" ht="15.7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43830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18</v>
      </c>
    </row>
    <row r="141" spans="1:8" ht="15.7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43830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156</v>
      </c>
    </row>
    <row r="142" spans="1:8" ht="15.7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43830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836</v>
      </c>
    </row>
    <row r="143" spans="1:8" ht="15.7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43830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70058</v>
      </c>
    </row>
    <row r="144" spans="1:8" ht="15.7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43830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43830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43830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43830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70058</v>
      </c>
    </row>
    <row r="148" spans="1:8" ht="15.7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43830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43830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292</v>
      </c>
    </row>
    <row r="150" spans="1:8" ht="15.7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43830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293</v>
      </c>
    </row>
    <row r="151" spans="1:8" ht="15.7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43830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-3</v>
      </c>
    </row>
    <row r="152" spans="1:8" ht="15.7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43830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2</v>
      </c>
    </row>
    <row r="153" spans="1:8" ht="15.7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43830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43830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894</v>
      </c>
    </row>
    <row r="155" spans="1:8" ht="15.7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43830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43830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70350</v>
      </c>
    </row>
    <row r="157" spans="1:8" ht="15.7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43830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18296</v>
      </c>
    </row>
    <row r="158" spans="1:8" ht="15.7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43830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41057</v>
      </c>
    </row>
    <row r="159" spans="1:8" ht="15.7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43830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3108</v>
      </c>
    </row>
    <row r="160" spans="1:8" ht="15.7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43830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4270</v>
      </c>
    </row>
    <row r="161" spans="1:8" ht="15.7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43830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66731</v>
      </c>
    </row>
    <row r="162" spans="1:8" ht="15.7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43830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144</v>
      </c>
    </row>
    <row r="163" spans="1:8" ht="15.7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43830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94</v>
      </c>
    </row>
    <row r="164" spans="1:8" ht="15.7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43830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11</v>
      </c>
    </row>
    <row r="165" spans="1:8" ht="15.7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43830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278</v>
      </c>
    </row>
    <row r="166" spans="1:8" ht="15.7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43830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5</v>
      </c>
    </row>
    <row r="167" spans="1:8" ht="15.7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43830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43830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1784</v>
      </c>
    </row>
    <row r="169" spans="1:8" ht="15.7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43830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2078</v>
      </c>
    </row>
    <row r="170" spans="1:8" ht="15.7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43830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68953</v>
      </c>
    </row>
    <row r="171" spans="1:8" ht="15.7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43830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1105</v>
      </c>
    </row>
    <row r="172" spans="1:8" ht="15.7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43830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43830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3</v>
      </c>
    </row>
    <row r="174" spans="1:8" ht="15.7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43830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68956</v>
      </c>
    </row>
    <row r="175" spans="1:8" ht="15.7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43830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1102</v>
      </c>
    </row>
    <row r="176" spans="1:8" ht="15.7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43830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1394</v>
      </c>
    </row>
    <row r="177" spans="1:8" ht="15.7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43830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43830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2288</v>
      </c>
    </row>
    <row r="179" spans="1:8" ht="15.7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43830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70350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43830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84417</v>
      </c>
    </row>
    <row r="182" spans="1:8" ht="15.7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43830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-70004</v>
      </c>
    </row>
    <row r="183" spans="1:8" ht="15.7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43830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43830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-11765</v>
      </c>
    </row>
    <row r="185" spans="1:8" ht="15.7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43830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-133</v>
      </c>
    </row>
    <row r="186" spans="1:8" ht="15.7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43830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-276</v>
      </c>
    </row>
    <row r="187" spans="1:8" ht="15.7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43830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4</v>
      </c>
    </row>
    <row r="188" spans="1:8" ht="15.7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43830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-151</v>
      </c>
    </row>
    <row r="189" spans="1:8" ht="15.7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43830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-11</v>
      </c>
    </row>
    <row r="190" spans="1:8" ht="15.7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43830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-553</v>
      </c>
    </row>
    <row r="191" spans="1:8" ht="15.7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43830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1528</v>
      </c>
    </row>
    <row r="192" spans="1:8" ht="15.7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43830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-3329</v>
      </c>
    </row>
    <row r="193" spans="1:8" ht="15.7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43830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82</v>
      </c>
    </row>
    <row r="194" spans="1:8" ht="15.7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43830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-674</v>
      </c>
    </row>
    <row r="195" spans="1:8" ht="15.7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43830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1762</v>
      </c>
    </row>
    <row r="196" spans="1:8" ht="15.7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43830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</v>
      </c>
    </row>
    <row r="197" spans="1:8" ht="15.7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43830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-31</v>
      </c>
    </row>
    <row r="198" spans="1:8" ht="15.7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43830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9</v>
      </c>
    </row>
    <row r="199" spans="1:8" ht="15.7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43830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9</v>
      </c>
    </row>
    <row r="200" spans="1:8" ht="15.7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43830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43830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-27</v>
      </c>
    </row>
    <row r="202" spans="1:8" ht="15.7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43830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-2198</v>
      </c>
    </row>
    <row r="203" spans="1:8" ht="15.7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43830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1</v>
      </c>
    </row>
    <row r="204" spans="1:8" ht="15.7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43830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43830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9981</v>
      </c>
    </row>
    <row r="206" spans="1:8" ht="15.7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43830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-9396</v>
      </c>
    </row>
    <row r="207" spans="1:8" ht="15.7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43830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-34</v>
      </c>
    </row>
    <row r="208" spans="1:8" ht="15.7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43830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-554</v>
      </c>
    </row>
    <row r="209" spans="1:8" ht="15.7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43830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-33</v>
      </c>
    </row>
    <row r="210" spans="1:8" ht="15.7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43830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169</v>
      </c>
    </row>
    <row r="211" spans="1:8" ht="15.7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43830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134</v>
      </c>
    </row>
    <row r="212" spans="1:8" ht="15.7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43830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-536</v>
      </c>
    </row>
    <row r="213" spans="1:8" ht="15.7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43830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2696</v>
      </c>
    </row>
    <row r="214" spans="1:8" ht="15.7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43830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2160</v>
      </c>
    </row>
    <row r="215" spans="1:8" ht="15.7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43830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2059</v>
      </c>
    </row>
    <row r="216" spans="1:8" ht="15.7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43830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101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43830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2300</v>
      </c>
    </row>
    <row r="219" spans="1:8" ht="15.7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43830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43830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43830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43830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2300</v>
      </c>
    </row>
    <row r="223" spans="1:8" ht="15.7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43830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43830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43830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43830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43830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43830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43830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43830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43830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43830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43830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43830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43830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23</v>
      </c>
    </row>
    <row r="236" spans="1:8" ht="15.7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43830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2323</v>
      </c>
    </row>
    <row r="237" spans="1:8" ht="15.7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43830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43830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43830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2323</v>
      </c>
    </row>
    <row r="240" spans="1:8" ht="15.7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43830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698</v>
      </c>
    </row>
    <row r="241" spans="1:8" ht="15.7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43830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43830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43830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43830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698</v>
      </c>
    </row>
    <row r="245" spans="1:8" ht="15.7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43830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43830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43830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43830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43830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43830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43830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43830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43830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43830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43830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43830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43830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1918</v>
      </c>
    </row>
    <row r="258" spans="1:8" ht="15.7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43830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2616</v>
      </c>
    </row>
    <row r="259" spans="1:8" ht="15.7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43830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43830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43830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2616</v>
      </c>
    </row>
    <row r="262" spans="1:8" ht="15.7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43830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9308</v>
      </c>
    </row>
    <row r="263" spans="1:8" ht="15.7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43830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43830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43830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43830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9308</v>
      </c>
    </row>
    <row r="267" spans="1:8" ht="15.7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43830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43830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-2</v>
      </c>
    </row>
    <row r="269" spans="1:8" ht="15.7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43830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43830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-2</v>
      </c>
    </row>
    <row r="271" spans="1:8" ht="15.7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43830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43830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43830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43830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43830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43830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43830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43830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43830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19</v>
      </c>
    </row>
    <row r="280" spans="1:8" ht="15.7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43830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9325</v>
      </c>
    </row>
    <row r="281" spans="1:8" ht="15.7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43830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43830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43830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9325</v>
      </c>
    </row>
    <row r="284" spans="1:8" ht="15.7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43830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1822</v>
      </c>
    </row>
    <row r="285" spans="1:8" ht="15.7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43830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43830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43830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43830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1822</v>
      </c>
    </row>
    <row r="289" spans="1:8" ht="15.7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43830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43830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1</v>
      </c>
    </row>
    <row r="291" spans="1:8" ht="15.7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43830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43830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1</v>
      </c>
    </row>
    <row r="293" spans="1:8" ht="15.7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43830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43830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43830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43830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43830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43830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43830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43830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43830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26</v>
      </c>
    </row>
    <row r="302" spans="1:8" ht="15.7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43830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1849</v>
      </c>
    </row>
    <row r="303" spans="1:8" ht="15.7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43830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43830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43830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1849</v>
      </c>
    </row>
    <row r="306" spans="1:8" ht="15.7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43830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4</v>
      </c>
    </row>
    <row r="307" spans="1:8" ht="15.7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43830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43830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43830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43830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4</v>
      </c>
    </row>
    <row r="311" spans="1:8" ht="15.7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43830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43830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43830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43830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43830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43830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43830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43830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43830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43830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43830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43830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43830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43830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4</v>
      </c>
    </row>
    <row r="325" spans="1:8" ht="15.7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43830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43830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43830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4</v>
      </c>
    </row>
    <row r="328" spans="1:8" ht="15.7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43830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30132</v>
      </c>
    </row>
    <row r="329" spans="1:8" ht="15.7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43830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43830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43830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43830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30132</v>
      </c>
    </row>
    <row r="333" spans="1:8" ht="15.7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43830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43830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172</v>
      </c>
    </row>
    <row r="335" spans="1:8" ht="15.7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43830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43830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172</v>
      </c>
    </row>
    <row r="337" spans="1:8" ht="15.7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43830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43830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43830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43830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43830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43830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43830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43830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43830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276</v>
      </c>
    </row>
    <row r="346" spans="1:8" ht="15.7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43830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30580</v>
      </c>
    </row>
    <row r="347" spans="1:8" ht="15.7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43830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43830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43830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30580</v>
      </c>
    </row>
    <row r="350" spans="1:8" ht="15.7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43830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6721</v>
      </c>
    </row>
    <row r="351" spans="1:8" ht="15.7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43830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43830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43830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43830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6721</v>
      </c>
    </row>
    <row r="355" spans="1:8" ht="15.7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43830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43830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-643</v>
      </c>
    </row>
    <row r="357" spans="1:8" ht="15.7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43830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-269</v>
      </c>
    </row>
    <row r="358" spans="1:8" ht="15.7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43830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-374</v>
      </c>
    </row>
    <row r="359" spans="1:8" ht="15.7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43830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43830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43830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43830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43830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43830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43830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43830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43830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1404</v>
      </c>
    </row>
    <row r="368" spans="1:8" ht="15.7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43830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7482</v>
      </c>
    </row>
    <row r="369" spans="1:8" ht="15.7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43830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43830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43830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7482</v>
      </c>
    </row>
    <row r="372" spans="1:8" ht="15.7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43830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-10834</v>
      </c>
    </row>
    <row r="373" spans="1:8" ht="15.7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43830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43830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43830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43830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-10834</v>
      </c>
    </row>
    <row r="377" spans="1:8" ht="15.7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43830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-2288</v>
      </c>
    </row>
    <row r="378" spans="1:8" ht="15.7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43830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203</v>
      </c>
    </row>
    <row r="379" spans="1:8" ht="15.7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43830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43830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203</v>
      </c>
    </row>
    <row r="381" spans="1:8" ht="15.7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43830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43830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43830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43830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43830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43830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43830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43830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43830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-1215</v>
      </c>
    </row>
    <row r="390" spans="1:8" ht="15.7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43830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-14134</v>
      </c>
    </row>
    <row r="391" spans="1:8" ht="15.7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43830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43830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43830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-14134</v>
      </c>
    </row>
    <row r="394" spans="1:8" ht="15.7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43830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43830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43830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43830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43830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43830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43830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43830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43830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43830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43830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43830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43830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43830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43830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43830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43830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43830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43830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43830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43830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43830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43830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40151</v>
      </c>
    </row>
    <row r="417" spans="1:8" ht="15.7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43830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43830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43830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43830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40151</v>
      </c>
    </row>
    <row r="421" spans="1:8" ht="15.7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43830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-2288</v>
      </c>
    </row>
    <row r="422" spans="1:8" ht="15.7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43830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-269</v>
      </c>
    </row>
    <row r="423" spans="1:8" ht="15.7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43830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-269</v>
      </c>
    </row>
    <row r="424" spans="1:8" ht="15.7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43830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43830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43830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43830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43830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43830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43830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43830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43830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43830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2451</v>
      </c>
    </row>
    <row r="434" spans="1:8" ht="15.7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43830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40045</v>
      </c>
    </row>
    <row r="435" spans="1:8" ht="15.7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43830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43830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43830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40045</v>
      </c>
    </row>
    <row r="438" spans="1:8" ht="15.7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43830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27020</v>
      </c>
    </row>
    <row r="439" spans="1:8" ht="15.7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43830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43830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43830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43830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27020</v>
      </c>
    </row>
    <row r="443" spans="1:8" ht="15.7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43830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799</v>
      </c>
    </row>
    <row r="444" spans="1:8" ht="15.7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43830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-392</v>
      </c>
    </row>
    <row r="445" spans="1:8" ht="15.7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43830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-352</v>
      </c>
    </row>
    <row r="446" spans="1:8" ht="15.7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43830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-40</v>
      </c>
    </row>
    <row r="447" spans="1:8" ht="15.7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43830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43830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43830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43830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43830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43830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43830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43830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43830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-346</v>
      </c>
    </row>
    <row r="456" spans="1:8" ht="15.7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43830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27081</v>
      </c>
    </row>
    <row r="457" spans="1:8" ht="15.7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43830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43830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43830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27081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2020-02-19T11:52:41Z</cp:lastPrinted>
  <dcterms:created xsi:type="dcterms:W3CDTF">2006-09-16T00:00:00Z</dcterms:created>
  <dcterms:modified xsi:type="dcterms:W3CDTF">2020-02-24T10:05:04Z</dcterms:modified>
  <cp:category/>
  <cp:version/>
  <cp:contentType/>
  <cp:contentStatus/>
</cp:coreProperties>
</file>