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<sst xmlns="http://schemas.openxmlformats.org/spreadsheetml/2006/main" count="1066" uniqueCount="875">
  <si>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</si>
  <si>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</si>
  <si>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</si>
  <si>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</si>
  <si>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</si>
  <si>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</si>
  <si>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</si>
  <si>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</si>
  <si>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</si>
  <si>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</si>
  <si>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</si>
  <si>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</si>
  <si>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</si>
  <si>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</si>
  <si>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</si>
  <si>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</si>
  <si>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</si>
  <si>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</si>
  <si>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</si>
  <si>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</si>
  <si>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</si>
  <si>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</si>
  <si>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</si>
  <si>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</si>
  <si>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</si>
  <si>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</si>
  <si>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</si>
  <si>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</si>
  <si>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</si>
  <si>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</si>
  <si>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</si>
  <si>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</si>
  <si>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</si>
  <si>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</si>
  <si>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</si>
  <si>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</si>
  <si>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</si>
  <si>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</si>
  <si>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</si>
  <si>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</si>
  <si>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</si>
  <si>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</si>
  <si>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</si>
  <si>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</si>
  <si>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</si>
  <si>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</si>
  <si>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</si>
  <si>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</si>
  <si>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</si>
  <si>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</si>
  <si>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</si>
  <si>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</si>
  <si>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</si>
  <si>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</si>
  <si>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</si>
  <si>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</si>
  <si>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</si>
  <si>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</si>
  <si>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</si>
  <si>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</si>
  <si>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</si>
  <si>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</si>
  <si>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</si>
  <si>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</si>
  <si>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</si>
  <si>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</si>
  <si>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</si>
  <si>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</si>
  <si>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</si>
  <si>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</si>
  <si>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</si>
  <si>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</si>
  <si>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</si>
  <si>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</si>
  <si>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</si>
  <si>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</si>
  <si>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</si>
  <si>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</si>
  <si>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</si>
  <si>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</si>
  <si>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</si>
  <si>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</si>
  <si>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</si>
  <si>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</si>
  <si>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</si>
  <si>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</si>
  <si>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</si>
  <si>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</si>
  <si>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</si>
  <si>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</si>
  <si>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</si>
  <si>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</si>
  <si>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</si>
  <si>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</si>
  <si>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</si>
  <si>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</si>
  <si>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</si>
  <si>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</si>
  <si>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</si>
  <si>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</si>
  <si>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</si>
  <si>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</si>
  <si>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</si>
  <si>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</si>
  <si>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</si>
  <si>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</si>
  <si>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</si>
  <si>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</si>
  <si>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</si>
  <si>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</si>
  <si>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</si>
  <si>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</si>
  <si>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</si>
  <si>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</si>
  <si>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</si>
  <si>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</si>
  <si>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</si>
  <si>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</si>
  <si>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</si>
  <si>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</si>
  <si>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</si>
  <si>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</si>
  <si>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</si>
  <si>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</si>
  <si>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</si>
  <si>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</si>
  <si>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</si>
  <si>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</si>
  <si>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</si>
  <si>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</si>
  <si>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</si>
  <si>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</si>
  <si>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</si>
  <si>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</si>
  <si>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</si>
  <si>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</si>
  <si>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</si>
  <si>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</si>
  <si>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</si>
  <si>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</si>
  <si>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</si>
  <si>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</si>
  <si>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</si>
  <si>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</si>
  <si>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</si>
  <si>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</si>
  <si>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</si>
  <si>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</si>
  <si>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</si>
  <si>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</si>
  <si>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</si>
  <si>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</si>
  <si>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</si>
  <si>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</si>
  <si>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</si>
  <si>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</si>
  <si>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</si>
  <si>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</si>
  <si>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</si>
  <si>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</si>
  <si>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</si>
  <si>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</si>
  <si>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</si>
  <si>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</si>
  <si>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</si>
  <si>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</si>
  <si>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</si>
  <si>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</si>
  <si>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</si>
  <si>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</si>
  <si>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</si>
  <si>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</si>
  <si>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</si>
  <si>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</si>
  <si>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</si>
  <si>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</si>
  <si>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</si>
  <si>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</si>
  <si>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</si>
  <si>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</si>
  <si>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</si>
  <si>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</si>
  <si>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</si>
  <si>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</si>
  <si>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</si>
  <si>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</si>
  <si>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</si>
  <si>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</si>
  <si>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</si>
  <si>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</si>
  <si>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</si>
  <si>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</si>
  <si>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</si>
  <si>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</si>
  <si>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</si>
  <si>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</si>
  <si>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</si>
  <si>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</si>
  <si>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</si>
  <si>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</si>
  <si>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</si>
  <si>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</si>
  <si>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</si>
  <si>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</si>
  <si>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</si>
  <si>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</si>
  <si>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</si>
  <si>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</si>
  <si>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</si>
  <si>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</si>
  <si>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</si>
  <si>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</si>
  <si>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</si>
  <si>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</si>
  <si>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</si>
  <si>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</si>
  <si>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</si>
  <si>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</si>
  <si>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</si>
  <si>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</si>
  <si>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</si>
  <si>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</si>
  <si>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</si>
  <si>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</si>
  <si>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</si>
  <si>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</si>
  <si>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</si>
  <si>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</si>
  <si>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</si>
  <si>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</si>
  <si>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</si>
  <si>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</si>
  <si>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</si>
  <si>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</si>
  <si>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</si>
  <si>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</si>
  <si>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</si>
  <si>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</si>
  <si>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</si>
  <si>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</si>
  <si>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</si>
  <si>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</si>
  <si>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</si>
  <si>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</si>
  <si>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</si>
  <si>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</si>
  <si>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</si>
  <si>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</si>
  <si>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</si>
  <si>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</si>
  <si>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</si>
  <si>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</si>
  <si>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</si>
  <si>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</si>
  <si>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</si>
  <si>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</si>
  <si>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</si>
  <si>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</si>
  <si>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</si>
  <si>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</si>
  <si>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</si>
  <si>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</si>
  <si>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</si>
  <si>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</si>
  <si>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</si>
  <si>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</si>
  <si>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</si>
  <si>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</si>
  <si>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</si>
  <si>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</si>
  <si>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</si>
  <si>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</si>
  <si>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</si>
  <si>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</si>
  <si>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</si>
  <si>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</si>
  <si>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</si>
  <si>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</si>
  <si>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</si>
  <si>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</si>
  <si>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</si>
  <si>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</si>
  <si>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</si>
  <si>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</si>
  <si>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</si>
  <si>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</si>
  <si>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</si>
  <si>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</si>
  <si>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</si>
  <si>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</si>
  <si>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</si>
  <si>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</si>
  <si>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</si>
  <si>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</si>
  <si>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</si>
  <si>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</si>
  <si>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</si>
  <si>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</si>
  <si>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</si>
  <si>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</si>
  <si>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</si>
  <si>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</si>
  <si>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</si>
  <si>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</si>
  <si>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</si>
  <si>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</si>
  <si>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</si>
  <si>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</si>
  <si>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</si>
  <si>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</si>
  <si>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</si>
  <si>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</si>
  <si>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</si>
  <si>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</si>
  <si>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</si>
  <si>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</si>
  <si>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</si>
  <si>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</si>
  <si>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</si>
  <si>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</si>
  <si>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</si>
  <si>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</si>
  <si>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</si>
  <si>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</si>
  <si>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</si>
  <si>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</si>
  <si>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</si>
  <si>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</si>
  <si>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</si>
  <si>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</si>
  <si>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</si>
  <si>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</si>
  <si>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</si>
  <si>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</si>
  <si>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</si>
  <si>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</si>
  <si>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</si>
  <si>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</si>
  <si>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</si>
  <si>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</si>
  <si>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</si>
  <si>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</si>
  <si>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</si>
  <si>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</si>
  <si>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</si>
  <si>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</si>
  <si>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</si>
  <si>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</si>
  <si>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</si>
  <si>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</si>
  <si>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</si>
  <si>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</si>
  <si>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</si>
  <si>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</si>
  <si>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</si>
  <si>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</si>
  <si>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</si>
  <si>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</si>
  <si>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</si>
  <si>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</si>
  <si>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</si>
  <si>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</si>
  <si>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</si>
  <si>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</si>
  <si>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</si>
  <si>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</si>
  <si>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</si>
  <si>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</si>
  <si>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</si>
  <si>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</si>
  <si>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</si>
  <si>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</si>
  <si>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</si>
  <si>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</si>
  <si>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</si>
  <si>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</si>
  <si>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</si>
  <si>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</si>
  <si>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</si>
  <si>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</si>
  <si>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</si>
  <si>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</si>
  <si>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</si>
  <si>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</si>
  <si>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</si>
  <si>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</si>
  <si>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</si>
  <si>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</si>
  <si>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</si>
  <si>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</si>
  <si>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</si>
  <si>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</si>
  <si>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</si>
  <si>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</si>
  <si>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</si>
  <si>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</si>
  <si>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</si>
  <si>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</si>
  <si>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</si>
  <si>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</si>
  <si>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</si>
  <si>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</si>
  <si>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</si>
  <si>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</si>
  <si>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</si>
  <si>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</si>
  <si>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</si>
  <si>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</si>
  <si>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</si>
  <si>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</si>
  <si>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</si>
  <si>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</si>
  <si>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</si>
  <si>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</si>
  <si>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</si>
  <si>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</si>
  <si>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</si>
  <si>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</si>
  <si>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</si>
  <si>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</si>
  <si>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</si>
  <si>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</si>
  <si>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</si>
  <si>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</si>
  <si>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</si>
  <si>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</si>
  <si>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</si>
  <si>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</si>
  <si>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</si>
  <si>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</si>
  <si>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</si>
  <si>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</si>
  <si>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</si>
  <si>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</si>
  <si>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</si>
  <si>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</si>
  <si>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</si>
  <si>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</si>
  <si>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</si>
  <si>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</si>
  <si>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</si>
  <si>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</si>
  <si>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</si>
  <si>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</si>
  <si>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</si>
  <si>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</si>
  <si>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</si>
  <si>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</si>
  <si>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</si>
  <si>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</si>
  <si>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</si>
  <si>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</si>
  <si>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</si>
  <si>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</si>
  <si>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</si>
  <si>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</si>
  <si>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</si>
  <si>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</si>
  <si>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</si>
  <si>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</si>
  <si>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</si>
  <si>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</si>
  <si>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</si>
  <si>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</si>
  <si>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</si>
  <si>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</si>
  <si>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</si>
  <si>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</si>
  <si>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</si>
  <si>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</si>
  <si>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</si>
  <si>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</si>
  <si>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</si>
  <si>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</si>
  <si>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</si>
  <si>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</si>
  <si>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</si>
  <si>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</si>
  <si>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</si>
  <si>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</si>
  <si>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</si>
  <si>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</si>
  <si>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</si>
  <si>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</si>
  <si>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</si>
  <si>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</si>
  <si>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</si>
  <si>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</si>
  <si>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</si>
  <si>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</si>
  <si>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</si>
  <si>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</si>
  <si>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</si>
  <si>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</si>
  <si>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</si>
  <si>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</si>
  <si>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</si>
  <si>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</si>
  <si>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</si>
  <si>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</si>
  <si>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</si>
  <si>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</si>
  <si>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</si>
  <si>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</si>
  <si>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</si>
  <si>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</si>
  <si>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</si>
  <si>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</si>
  <si>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</si>
  <si>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</si>
  <si>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</si>
  <si>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</si>
  <si>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</si>
  <si>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</si>
  <si>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</si>
  <si>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</si>
  <si>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</si>
  <si>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</si>
  <si>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</si>
  <si>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</si>
  <si>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</si>
  <si>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</si>
  <si>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</si>
  <si>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</si>
  <si>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</si>
  <si>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</si>
  <si>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</si>
  <si>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</si>
  <si>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</si>
  <si>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</si>
  <si>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</si>
  <si>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</si>
  <si>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</si>
  <si>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</si>
  <si>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</si>
  <si>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</si>
  <si>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</si>
  <si>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</si>
  <si>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</si>
  <si>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</si>
  <si>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</si>
  <si>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</si>
  <si>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</si>
  <si>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</si>
  <si>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</si>
  <si>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</si>
  <si>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</si>
  <si>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</si>
  <si>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</si>
  <si>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</si>
  <si>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</si>
  <si>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</si>
  <si>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</si>
  <si>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</si>
  <si>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</si>
  <si>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</si>
  <si>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</si>
  <si>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</si>
  <si>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</si>
  <si>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</si>
  <si>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</si>
  <si>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</si>
  <si>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</si>
  <si>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</si>
  <si>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</si>
  <si>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</si>
  <si>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</si>
  <si>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</si>
  <si>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</si>
  <si>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</si>
  <si>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</si>
  <si>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</si>
  <si>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</si>
  <si>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</si>
  <si>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</si>
  <si>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</si>
  <si>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</si>
  <si>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</si>
  <si>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</si>
  <si>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</si>
  <si>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</si>
  <si>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</si>
  <si>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</si>
  <si>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</si>
  <si>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</si>
  <si>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</si>
  <si>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</si>
  <si>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</si>
  <si>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</si>
  <si>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</si>
  <si>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</si>
  <si>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</si>
  <si>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</si>
  <si>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</si>
  <si>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</si>
  <si>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</si>
  <si>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</si>
  <si>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</si>
  <si>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</si>
  <si>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</si>
  <si>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</si>
  <si>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</si>
  <si>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</si>
  <si>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</si>
  <si>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</si>
  <si>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</si>
  <si>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</si>
  <si>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</si>
  <si>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</si>
  <si>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</si>
  <si>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</si>
  <si>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</si>
  <si>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</si>
  <si>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</si>
  <si>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</si>
  <si>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</si>
  <si>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</si>
  <si>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</si>
  <si>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</si>
  <si>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</si>
  <si>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</si>
  <si>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</si>
  <si>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</si>
  <si>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</si>
  <si>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</si>
  <si>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</si>
  <si>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</si>
  <si>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</si>
  <si>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</si>
  <si>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</si>
  <si>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</si>
  <si>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</si>
  <si>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</si>
  <si>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</si>
  <si>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</si>
  <si>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</si>
  <si>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</si>
  <si>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</si>
  <si>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</si>
  <si>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</si>
  <si>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</si>
  <si>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</si>
  <si>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</si>
  <si>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</si>
  <si>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</si>
  <si>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</si>
  <si>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</si>
  <si>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</si>
  <si>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</si>
  <si>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</si>
  <si>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</si>
  <si>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</si>
  <si>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</si>
  <si>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</si>
  <si>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</si>
  <si>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</si>
  <si>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</si>
  <si>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</si>
  <si>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</si>
  <si>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</si>
  <si>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</si>
  <si>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</si>
  <si>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</si>
  <si>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</si>
  <si>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</si>
  <si>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</si>
  <si>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</si>
  <si>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</si>
  <si>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</si>
  <si>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</si>
  <si>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</si>
  <si>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</si>
  <si>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</si>
  <si>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</si>
  <si>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</si>
  <si>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</si>
  <si>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</si>
  <si>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</si>
  <si>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</si>
  <si>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</si>
  <si>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</si>
  <si>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</si>
  <si>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</si>
  <si>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</si>
  <si>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</si>
  <si>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</si>
  <si>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</si>
  <si>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</si>
  <si>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</si>
  <si>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</si>
  <si>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</si>
  <si>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</si>
  <si>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</si>
  <si>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</si>
  <si>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</si>
  <si>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</si>
  <si>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</si>
  <si>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</si>
  <si>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</si>
  <si>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</si>
  <si>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</si>
  <si>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</si>
  <si>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</si>
  <si>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</si>
  <si>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</si>
  <si>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</si>
  <si>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</si>
  <si>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</si>
  <si>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</si>
  <si>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</si>
  <si>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</si>
  <si>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</si>
  <si>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</si>
  <si>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</si>
  <si>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</si>
  <si>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</si>
  <si>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</si>
  <si>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</si>
  <si>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</si>
  <si>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</si>
  <si>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</si>
  <si>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</si>
  <si>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</si>
  <si>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</si>
  <si>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</si>
  <si>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</si>
  <si>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</si>
  <si>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</si>
  <si>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</si>
  <si>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</si>
  <si>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</si>
  <si>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</si>
  <si>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</si>
  <si>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</si>
  <si>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</si>
  <si>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</si>
  <si>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</si>
  <si>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</si>
  <si>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</si>
  <si>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</si>
  <si>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</si>
  <si>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</si>
  <si>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</si>
  <si>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</si>
  <si>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</si>
  <si>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</si>
  <si>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</si>
  <si>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</si>
  <si>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</si>
  <si>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</si>
  <si>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</si>
  <si>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</si>
  <si>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</si>
  <si>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</si>
  <si>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</si>
  <si>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</si>
  <si>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</si>
  <si>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</si>
  <si>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</si>
  <si>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</si>
  <si>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</si>
  <si>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</si>
  <si>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</si>
  <si>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</si>
  <si>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</si>
  <si>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</si>
  <si>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</si>
  <si>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</si>
  <si>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</si>
  <si>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</si>
  <si>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</si>
  <si>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</si>
  <si>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</si>
  <si>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</si>
  <si>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</si>
  <si>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</si>
  <si>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</si>
  <si>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</si>
  <si>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</si>
  <si>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</si>
  <si>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</si>
  <si>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</si>
  <si>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</si>
  <si>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</si>
  <si>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</si>
  <si>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</si>
  <si>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</si>
  <si>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</si>
  <si>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</si>
  <si>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</si>
  <si>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</si>
  <si>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</si>
  <si>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</si>
  <si>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</si>
  <si>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</si>
  <si>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</si>
  <si>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</si>
  <si>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</si>
  <si>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</si>
  <si>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</si>
  <si>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</si>
  <si>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</si>
  <si>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</si>
  <si>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</si>
  <si>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</si>
  <si>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</si>
  <si>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</si>
  <si>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</si>
  <si>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</si>
  <si>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</si>
  <si>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</si>
  <si>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</si>
  <si>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</si>
  <si>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</si>
  <si>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</si>
  <si>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</si>
  <si>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</si>
  <si>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</si>
  <si>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</si>
  <si>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</si>
  <si>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</si>
  <si>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</si>
  <si>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</si>
  <si>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</si>
  <si>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</si>
  <si>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</si>
  <si>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</si>
  <si>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</si>
  <si>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</si>
  <si>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</si>
  <si>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</si>
  <si>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</si>
  <si>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</si>
  <si>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</si>
  <si>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</si>
  <si>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</si>
  <si>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</si>
  <si>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</si>
  <si>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</si>
  <si>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</si>
  <si>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</si>
  <si>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</si>
  <si>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</si>
  <si>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</si>
  <si>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</si>
  <si>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</si>
  <si>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</si>
  <si>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</si>
  <si>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</si>
  <si>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</si>
  <si>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</si>
  <si>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</si>
  <si>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</si>
  <si>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</si>
  <si>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</si>
  <si>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</si>
  <si>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</si>
  <si>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</si>
  <si>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</si>
  <si>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</si>
  <si>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</si>
  <si>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</si>
  <si>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</si>
  <si>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</si>
  <si>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</si>
  <si>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</si>
  <si>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</si>
  <si>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</si>
  <si>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01.01.2015 - 30.06.2015</t>
  </si>
  <si>
    <t>Дата на съставяне: 27.07.2015г.</t>
  </si>
  <si>
    <t>27.07.2015г.</t>
  </si>
  <si>
    <t xml:space="preserve">Дата на съставяне:             27.07.2015г.                    </t>
  </si>
  <si>
    <t xml:space="preserve">Дата  на съставяне: 27.07.2015г.                                                                          </t>
  </si>
  <si>
    <t xml:space="preserve">Дата на съставяне  27.07.2015г.             </t>
  </si>
  <si>
    <t>Дата на съставяне:  27.07.2015г.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</si>
</sst>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E60" sqref="E60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-424</v>
      </c>
      <c r="H27" s="208">
        <f>SUM(H28:H30)</f>
        <v>-424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-424</v>
      </c>
      <c r="H29" s="391">
        <v>-424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-27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-451</v>
      </c>
      <c r="H33" s="208">
        <f>H27+H31+H32</f>
        <v>-424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-401</v>
      </c>
      <c r="H36" s="208">
        <f>H25+H17+H33</f>
        <v>-374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270</v>
      </c>
      <c r="H43" s="206">
        <v>54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270</v>
      </c>
      <c r="H49" s="208">
        <f>SUM(H43:H48)</f>
        <v>54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270</v>
      </c>
      <c r="H55" s="208">
        <f>H49+H51+H52+H53+H54</f>
        <v>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137</v>
      </c>
      <c r="H61" s="208">
        <f>SUM(H62:H68)</f>
        <v>330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85</v>
      </c>
      <c r="H62" s="206">
        <v>270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40</v>
      </c>
      <c r="H64" s="206">
        <v>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>
        <v>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139</v>
      </c>
      <c r="H71" s="215">
        <f>H59+H60+H61+H69+H70</f>
        <v>332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3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</v>
      </c>
      <c r="D75" s="209">
        <f>SUM(D67:D74)</f>
        <v>10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139</v>
      </c>
      <c r="H79" s="216">
        <f>H71+H74+H75+H76</f>
        <v>332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</v>
      </c>
      <c r="D93" s="209">
        <f>D64+D75+D84+D91+D92</f>
        <v>12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8</v>
      </c>
      <c r="D94" s="218">
        <f>D93+D55</f>
        <v>12</v>
      </c>
      <c r="E94" s="558" t="s">
        <v>270</v>
      </c>
      <c r="F94" s="345" t="s">
        <v>271</v>
      </c>
      <c r="G94" s="219">
        <f>G36+G39+G55+G79</f>
        <v>8</v>
      </c>
      <c r="H94" s="219">
        <f>H36+H39+H55+H79</f>
        <v>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D54" sqref="D5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01.01.2015 - 30.06.2015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23</v>
      </c>
      <c r="D10" s="79">
        <v>17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4</v>
      </c>
      <c r="D12" s="79">
        <v>20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27</v>
      </c>
      <c r="D19" s="82">
        <f>SUM(D9:D15)+D16</f>
        <v>37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27</v>
      </c>
      <c r="D28" s="83">
        <f>D26+D19</f>
        <v>37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27</v>
      </c>
      <c r="H30" s="90">
        <f>IF((D28-H28)&gt;0,D28-H28,0)</f>
        <v>37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27</v>
      </c>
      <c r="D33" s="82">
        <f>D28-D31+D32</f>
        <v>37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27</v>
      </c>
      <c r="H34" s="88">
        <f>IF((D33-H33)&gt;0,D33-H33,0)</f>
        <v>37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27</v>
      </c>
      <c r="H39" s="91">
        <f>IF(H34&gt;0,IF(D35+H34&lt;0,0,D35+H34),IF(D34-D35&lt;0,D35-D34,0))</f>
        <v>37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27</v>
      </c>
      <c r="H41" s="85">
        <f>IF(D39=0,IF(H39-H40&gt;0,H39-H40+D40,0),IF(D39-D40&lt;0,D40-D39+H40,0))</f>
        <v>37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27</v>
      </c>
      <c r="D42" s="86">
        <f>D33+D35+D39</f>
        <v>37</v>
      </c>
      <c r="E42" s="177" t="s">
        <v>378</v>
      </c>
      <c r="F42" s="178" t="s">
        <v>379</v>
      </c>
      <c r="G42" s="90">
        <f>G39+G33</f>
        <v>27</v>
      </c>
      <c r="H42" s="90">
        <f>H39+H33</f>
        <v>37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C45" sqref="C45:D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01.01.2015 - 30.06.2015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-31</v>
      </c>
      <c r="D11" s="92">
        <v>-94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</v>
      </c>
      <c r="D13" s="92">
        <v>-13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9</v>
      </c>
      <c r="D14" s="92">
        <v>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-28</v>
      </c>
      <c r="D20" s="93">
        <f>SUM(D10:D19)</f>
        <v>-96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31</v>
      </c>
      <c r="D36" s="92">
        <v>96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31</v>
      </c>
      <c r="D42" s="93">
        <f>SUM(D34:D41)</f>
        <v>96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2</v>
      </c>
      <c r="D44" s="184">
        <v>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</v>
      </c>
      <c r="D45" s="93">
        <f>D44+D43</f>
        <v>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01.01.2015 - 30.06.2015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-424</v>
      </c>
      <c r="K11" s="98"/>
      <c r="L11" s="424">
        <f>SUM(C11:K11)</f>
        <v>-374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-424</v>
      </c>
      <c r="K15" s="99">
        <f t="shared" si="2"/>
        <v>0</v>
      </c>
      <c r="L15" s="424">
        <f t="shared" si="1"/>
        <v>-374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-27</v>
      </c>
      <c r="K16" s="98"/>
      <c r="L16" s="424">
        <f t="shared" si="1"/>
        <v>-27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-451</v>
      </c>
      <c r="K29" s="97">
        <f t="shared" si="6"/>
        <v>0</v>
      </c>
      <c r="L29" s="424">
        <f t="shared" si="1"/>
        <v>-401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-451</v>
      </c>
      <c r="K32" s="97">
        <f t="shared" si="7"/>
        <v>0</v>
      </c>
      <c r="L32" s="424">
        <f t="shared" si="1"/>
        <v>-401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МАДАРА ЮРЪП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200341288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01.01.2015 - 30.06.2015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 t="str">
        <f>'справка №1-БАЛАНС'!H4</f>
        <v> </v>
      </c>
      <c r="Q3" s="613"/>
      <c r="R3" s="354"/>
    </row>
    <row r="4" spans="1:18" ht="12.75">
      <c r="A4" s="436" t="s">
        <v>522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6"/>
      <c r="L44" s="626"/>
      <c r="M44" s="626"/>
      <c r="N44" s="626"/>
      <c r="O44" s="610" t="s">
        <v>864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9">
      <selection activeCell="D97" sqref="D97:E9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01.01.2015 - 30.06.2015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</v>
      </c>
      <c r="D33" s="150">
        <f>SUM(D34:D37)</f>
        <v>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3</v>
      </c>
      <c r="D35" s="153">
        <v>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</v>
      </c>
      <c r="D43" s="149">
        <f>D24+D28+D29+D31+D30+D32+D33+D38</f>
        <v>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3</v>
      </c>
      <c r="D44" s="148">
        <f>D43+D21+D19+D9</f>
        <v>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270</v>
      </c>
      <c r="D52" s="148">
        <f>SUM(D53:D55)</f>
        <v>0</v>
      </c>
      <c r="E52" s="165">
        <f>C52-D52</f>
        <v>270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270</v>
      </c>
      <c r="D53" s="153"/>
      <c r="E53" s="165">
        <f>C53-D53</f>
        <v>270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270</v>
      </c>
      <c r="D66" s="148">
        <f>D52+D56+D61+D62+D63+D64</f>
        <v>0</v>
      </c>
      <c r="E66" s="165">
        <f t="shared" si="1"/>
        <v>270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85</v>
      </c>
      <c r="D71" s="150">
        <f>SUM(D72:D74)</f>
        <v>85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85</v>
      </c>
      <c r="D74" s="153">
        <v>85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40</v>
      </c>
      <c r="D87" s="153">
        <v>40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139</v>
      </c>
      <c r="D96" s="149">
        <f>D85+D80+D75+D71+D95</f>
        <v>139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409</v>
      </c>
      <c r="D97" s="149">
        <f>D96+D68+D66</f>
        <v>139</v>
      </c>
      <c r="E97" s="149">
        <f>E96+E68+E66</f>
        <v>270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17"/>
      <c r="E4" s="61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01.01.2015 - 30.06.2015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874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1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01.01.2015 - 30.06.2015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2015-07-30T10:14:10Z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