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<sst xmlns="http://schemas.openxmlformats.org/spreadsheetml/2006/main" count="1053" uniqueCount="869">
  <si>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</si>
  <si>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</si>
  <si>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</si>
  <si>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</si>
  <si>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</si>
  <si>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</si>
  <si>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</si>
  <si>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</si>
  <si>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</si>
  <si>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</si>
  <si>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</si>
  <si>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</si>
  <si>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</si>
  <si>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</si>
  <si>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</si>
  <si>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</si>
  <si>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</si>
  <si>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</si>
  <si>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</si>
  <si>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</si>
  <si>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</si>
  <si>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</si>
  <si>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</si>
  <si>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</si>
  <si>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</si>
  <si>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</si>
  <si>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</si>
  <si>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</si>
  <si>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</si>
  <si>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</si>
  <si>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</si>
  <si>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</si>
  <si>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</si>
  <si>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</si>
  <si>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</si>
  <si>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</si>
  <si>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</si>
  <si>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</si>
  <si>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</si>
  <si>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</si>
  <si>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</si>
  <si>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</si>
  <si>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</si>
  <si>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</si>
  <si>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</si>
  <si>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</si>
  <si>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</si>
  <si>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</si>
  <si>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</si>
  <si>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</si>
  <si>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</si>
  <si>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</si>
  <si>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</si>
  <si>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</si>
  <si>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</si>
  <si>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</si>
  <si>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</si>
  <si>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</si>
  <si>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</si>
  <si>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</si>
  <si>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</si>
  <si>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</si>
  <si>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</si>
  <si>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</si>
  <si>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</si>
  <si>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</si>
  <si>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</si>
  <si>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</si>
  <si>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</si>
  <si>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</si>
  <si>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</si>
  <si>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</si>
  <si>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</si>
  <si>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</si>
  <si>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</si>
  <si>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</si>
  <si>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</si>
  <si>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</si>
  <si>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</si>
  <si>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</si>
  <si>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</si>
  <si>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</si>
  <si>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</si>
  <si>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</si>
  <si>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</si>
  <si>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</si>
  <si>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</si>
  <si>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</si>
  <si>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</si>
  <si>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</si>
  <si>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</si>
  <si>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</si>
  <si>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</si>
  <si>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</si>
  <si>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</si>
  <si>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</si>
  <si>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</si>
  <si>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</si>
  <si>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</si>
  <si>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</si>
  <si>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</si>
  <si>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</si>
  <si>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</si>
  <si>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</si>
  <si>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</si>
  <si>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</si>
  <si>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</si>
  <si>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</si>
  <si>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</si>
  <si>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</si>
  <si>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</si>
  <si>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</si>
  <si>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</si>
  <si>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</si>
  <si>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</si>
  <si>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</si>
  <si>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</si>
  <si>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</si>
  <si>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</si>
  <si>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</si>
  <si>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</si>
  <si>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</si>
  <si>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</si>
  <si>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</si>
  <si>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</si>
  <si>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</si>
  <si>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</si>
  <si>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</si>
  <si>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</si>
  <si>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</si>
  <si>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</si>
  <si>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</si>
  <si>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</si>
  <si>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</si>
  <si>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</si>
  <si>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</si>
  <si>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</si>
  <si>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</si>
  <si>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</si>
  <si>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</si>
  <si>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</si>
  <si>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</si>
  <si>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</si>
  <si>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</si>
  <si>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</si>
  <si>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</si>
  <si>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</si>
  <si>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</si>
  <si>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</si>
  <si>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</si>
  <si>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</si>
  <si>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</si>
  <si>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</si>
  <si>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</si>
  <si>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</si>
  <si>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</si>
  <si>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</si>
  <si>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</si>
  <si>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</si>
  <si>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</si>
  <si>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</si>
  <si>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</si>
  <si>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</si>
  <si>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</si>
  <si>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</si>
  <si>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</si>
  <si>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</si>
  <si>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</si>
  <si>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</si>
  <si>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</si>
  <si>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</si>
  <si>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</si>
  <si>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</si>
  <si>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</si>
  <si>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</si>
  <si>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</si>
  <si>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</si>
  <si>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</si>
  <si>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</si>
  <si>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</si>
  <si>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</si>
  <si>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</si>
  <si>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</si>
  <si>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</si>
  <si>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</si>
  <si>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</si>
  <si>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</si>
  <si>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</si>
  <si>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</si>
  <si>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</si>
  <si>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</si>
  <si>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</si>
  <si>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</si>
  <si>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</si>
  <si>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</si>
  <si>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</si>
  <si>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</si>
  <si>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</si>
  <si>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</si>
  <si>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</si>
  <si>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</si>
  <si>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</si>
  <si>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</si>
  <si>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</si>
  <si>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</si>
  <si>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</si>
  <si>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</si>
  <si>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</si>
  <si>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</si>
  <si>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</si>
  <si>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</si>
  <si>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</si>
  <si>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</si>
  <si>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</si>
  <si>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</si>
  <si>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</si>
  <si>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</si>
  <si>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</si>
  <si>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</si>
  <si>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</si>
  <si>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</si>
  <si>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</si>
  <si>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</si>
  <si>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</si>
  <si>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</si>
  <si>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</si>
  <si>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</si>
  <si>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</si>
  <si>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</si>
  <si>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</si>
  <si>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</si>
  <si>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</si>
  <si>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</si>
  <si>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</si>
  <si>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</si>
  <si>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</si>
  <si>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</si>
  <si>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</si>
  <si>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</si>
  <si>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</si>
  <si>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</si>
  <si>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</si>
  <si>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</si>
  <si>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</si>
  <si>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</si>
  <si>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</si>
  <si>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</si>
  <si>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</si>
  <si>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</si>
  <si>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</si>
  <si>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</si>
  <si>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</si>
  <si>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</si>
  <si>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</si>
  <si>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</si>
  <si>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</si>
  <si>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</si>
  <si>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</si>
  <si>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</si>
  <si>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</si>
  <si>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</si>
  <si>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</si>
  <si>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</si>
  <si>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</si>
  <si>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</si>
  <si>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</si>
  <si>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</si>
  <si>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</si>
  <si>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</si>
  <si>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</si>
  <si>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</si>
  <si>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</si>
  <si>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</si>
  <si>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</si>
  <si>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</si>
  <si>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</si>
  <si>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</si>
  <si>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</si>
  <si>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</si>
  <si>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</si>
  <si>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</si>
  <si>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</si>
  <si>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</si>
  <si>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</si>
  <si>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</si>
  <si>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</si>
  <si>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</si>
  <si>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</si>
  <si>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</si>
  <si>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</si>
  <si>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</si>
  <si>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</si>
  <si>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</si>
  <si>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</si>
  <si>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</si>
  <si>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</si>
  <si>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</si>
  <si>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</si>
  <si>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</si>
  <si>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</si>
  <si>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</si>
  <si>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</si>
  <si>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</si>
  <si>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</si>
  <si>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</si>
  <si>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</si>
  <si>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</si>
  <si>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</si>
  <si>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</si>
  <si>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</si>
  <si>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</si>
  <si>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</si>
  <si>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</si>
  <si>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</si>
  <si>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</si>
  <si>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</si>
  <si>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</si>
  <si>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</si>
  <si>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</si>
  <si>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</si>
  <si>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</si>
  <si>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</si>
  <si>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</si>
  <si>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</si>
  <si>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</si>
  <si>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</si>
  <si>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</si>
  <si>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</si>
  <si>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</si>
  <si>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</si>
  <si>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</si>
  <si>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</si>
  <si>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</si>
  <si>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</si>
  <si>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</si>
  <si>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</si>
  <si>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</si>
  <si>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</si>
  <si>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</si>
  <si>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</si>
  <si>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</si>
  <si>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</si>
  <si>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</si>
  <si>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</si>
  <si>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</si>
  <si>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</si>
  <si>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</si>
  <si>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</si>
  <si>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</si>
  <si>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</si>
  <si>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</si>
  <si>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</si>
  <si>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</si>
  <si>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</si>
  <si>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</si>
  <si>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</si>
  <si>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</si>
  <si>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</si>
  <si>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</si>
  <si>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</si>
  <si>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</si>
  <si>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</si>
  <si>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</si>
  <si>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</si>
  <si>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</si>
  <si>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</si>
  <si>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</si>
  <si>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</si>
  <si>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</si>
  <si>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</si>
  <si>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</si>
  <si>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</si>
  <si>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</si>
  <si>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</si>
  <si>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</si>
  <si>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</si>
  <si>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</si>
  <si>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</si>
  <si>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</si>
  <si>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</si>
  <si>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</si>
  <si>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</si>
  <si>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</si>
  <si>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</si>
  <si>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</si>
  <si>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</si>
  <si>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</si>
  <si>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</si>
  <si>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</si>
  <si>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</si>
  <si>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</si>
  <si>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</si>
  <si>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</si>
  <si>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</si>
  <si>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</si>
  <si>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</si>
  <si>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</si>
  <si>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</si>
  <si>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</si>
  <si>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</si>
  <si>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</si>
  <si>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</si>
  <si>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</si>
  <si>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</si>
  <si>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</si>
  <si>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</si>
  <si>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</si>
  <si>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</si>
  <si>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</si>
  <si>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</si>
  <si>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</si>
  <si>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</si>
  <si>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</si>
  <si>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</si>
  <si>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</si>
  <si>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</si>
  <si>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</si>
  <si>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</si>
  <si>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</si>
  <si>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</si>
  <si>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</si>
  <si>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</si>
  <si>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</si>
  <si>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</si>
  <si>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</si>
  <si>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</si>
  <si>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</si>
  <si>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</si>
  <si>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</si>
  <si>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</si>
  <si>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</si>
  <si>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</si>
  <si>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</si>
  <si>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</si>
  <si>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</si>
  <si>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</si>
  <si>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</si>
  <si>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</si>
  <si>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</si>
  <si>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</si>
  <si>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</si>
  <si>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</si>
  <si>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</si>
  <si>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</si>
  <si>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</si>
  <si>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</si>
  <si>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</si>
  <si>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</si>
  <si>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</si>
  <si>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</si>
  <si>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</si>
  <si>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</si>
  <si>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</si>
  <si>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</si>
  <si>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</si>
  <si>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</si>
  <si>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</si>
  <si>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</si>
  <si>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</si>
  <si>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</si>
  <si>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</si>
  <si>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</si>
  <si>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</si>
  <si>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</si>
  <si>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</si>
  <si>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</si>
  <si>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</si>
  <si>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</si>
  <si>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</si>
  <si>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</si>
  <si>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</si>
  <si>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</si>
  <si>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</si>
  <si>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</si>
  <si>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</si>
  <si>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</si>
  <si>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</si>
  <si>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</si>
  <si>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</si>
  <si>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</si>
  <si>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</si>
  <si>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</si>
  <si>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</si>
  <si>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</si>
  <si>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</si>
  <si>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</si>
  <si>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</si>
  <si>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</si>
  <si>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</si>
  <si>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</si>
  <si>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</si>
  <si>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</si>
  <si>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</si>
  <si>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</si>
  <si>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</si>
  <si>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</si>
  <si>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</si>
  <si>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</si>
  <si>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</si>
  <si>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</si>
  <si>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</si>
  <si>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</si>
  <si>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</si>
  <si>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</si>
  <si>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</si>
  <si>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</si>
  <si>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</si>
  <si>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</si>
  <si>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</si>
  <si>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</si>
  <si>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</si>
  <si>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</si>
  <si>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</si>
  <si>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</si>
  <si>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</si>
  <si>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</si>
  <si>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</si>
  <si>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</si>
  <si>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</si>
  <si>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</si>
  <si>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</si>
  <si>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</si>
  <si>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</si>
  <si>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</si>
  <si>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</si>
  <si>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</si>
  <si>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</si>
  <si>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</si>
  <si>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</si>
  <si>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</si>
  <si>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</si>
  <si>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</si>
  <si>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</si>
  <si>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</si>
  <si>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</si>
  <si>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</si>
  <si>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</si>
  <si>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</si>
  <si>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</si>
  <si>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</si>
  <si>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</si>
  <si>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</si>
  <si>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</si>
  <si>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</si>
  <si>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</si>
  <si>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</si>
  <si>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</si>
  <si>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</si>
  <si>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</si>
  <si>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</si>
  <si>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</si>
  <si>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</si>
  <si>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</si>
  <si>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</si>
  <si>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</si>
  <si>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</si>
  <si>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</si>
  <si>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</si>
  <si>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</si>
  <si>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</si>
  <si>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</si>
  <si>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</si>
  <si>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</si>
  <si>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</si>
  <si>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</si>
  <si>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</si>
  <si>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</si>
  <si>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</si>
  <si>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</si>
  <si>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</si>
  <si>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</si>
  <si>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</si>
  <si>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</si>
  <si>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</si>
  <si>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</si>
  <si>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</si>
  <si>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</si>
  <si>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</si>
  <si>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</si>
  <si>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</si>
  <si>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</si>
  <si>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</si>
  <si>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</si>
  <si>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</si>
  <si>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</si>
  <si>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</si>
  <si>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</si>
  <si>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</si>
  <si>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</si>
  <si>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</si>
  <si>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</si>
  <si>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</si>
  <si>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</si>
  <si>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</si>
  <si>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</si>
  <si>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</si>
  <si>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</si>
  <si>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</si>
  <si>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</si>
  <si>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</si>
  <si>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</si>
  <si>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</si>
  <si>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</si>
  <si>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</si>
  <si>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</si>
  <si>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</si>
  <si>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</si>
  <si>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</si>
  <si>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</si>
  <si>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</si>
  <si>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</si>
  <si>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</si>
  <si>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</si>
  <si>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</si>
  <si>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</si>
  <si>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</si>
  <si>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</si>
  <si>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</si>
  <si>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</si>
  <si>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</si>
  <si>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</si>
  <si>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</si>
  <si>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</si>
  <si>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</si>
  <si>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</si>
  <si>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</si>
  <si>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</si>
  <si>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</si>
  <si>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</si>
  <si>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</si>
  <si>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</si>
  <si>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</si>
  <si>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</si>
  <si>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</si>
  <si>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</si>
  <si>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</si>
  <si>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</si>
  <si>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</si>
  <si>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</si>
  <si>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</si>
  <si>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</si>
  <si>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</si>
  <si>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</si>
  <si>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</si>
  <si>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</si>
  <si>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</si>
  <si>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</si>
  <si>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</si>
  <si>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</si>
  <si>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</si>
  <si>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</si>
  <si>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</si>
  <si>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</si>
  <si>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</si>
  <si>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</si>
  <si>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</si>
  <si>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</si>
  <si>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</si>
  <si>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</si>
  <si>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</si>
  <si>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</si>
  <si>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</si>
  <si>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</si>
  <si>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</si>
  <si>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</si>
  <si>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</si>
  <si>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</si>
  <si>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</si>
  <si>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</si>
  <si>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</si>
  <si>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</si>
  <si>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</si>
  <si>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</si>
  <si>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</si>
  <si>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</si>
  <si>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</si>
  <si>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</si>
  <si>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</si>
  <si>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</si>
  <si>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</si>
  <si>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</si>
  <si>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</si>
  <si>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</si>
  <si>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</si>
  <si>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</si>
  <si>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</si>
  <si>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</si>
  <si>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</si>
  <si>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</si>
  <si>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</si>
  <si>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</si>
  <si>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</si>
  <si>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</si>
  <si>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</si>
  <si>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</si>
  <si>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</si>
  <si>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</si>
  <si>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</si>
  <si>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</si>
  <si>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</si>
  <si>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</si>
  <si>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</si>
  <si>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</si>
  <si>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</si>
  <si>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</si>
  <si>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</si>
  <si>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</si>
  <si>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</si>
  <si>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</si>
  <si>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</si>
  <si>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</si>
  <si>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</si>
  <si>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</si>
  <si>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</si>
  <si>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</si>
  <si>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</si>
  <si>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</si>
  <si>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</si>
  <si>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</si>
  <si>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</si>
  <si>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</si>
  <si>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</si>
  <si>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</si>
  <si>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</si>
  <si>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</si>
  <si>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</si>
  <si>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</si>
  <si>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</si>
  <si>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</si>
  <si>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</si>
  <si>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</si>
  <si>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</si>
  <si>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</si>
  <si>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</si>
  <si>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</si>
  <si>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</si>
  <si>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</si>
  <si>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</si>
  <si>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</si>
  <si>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</si>
  <si>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</si>
  <si>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</si>
  <si>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</si>
  <si>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</si>
  <si>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</si>
  <si>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</si>
  <si>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</si>
  <si>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</si>
  <si>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</si>
  <si>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</si>
  <si>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</si>
  <si>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</si>
  <si>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</si>
  <si>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</si>
  <si>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</si>
  <si>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</si>
  <si>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</si>
  <si>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</si>
  <si>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</si>
  <si>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</si>
  <si>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</si>
  <si>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</si>
  <si>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</si>
  <si>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</si>
  <si>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</si>
  <si>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</si>
  <si>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</si>
  <si>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</si>
  <si>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</si>
  <si>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</si>
  <si>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</si>
  <si>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</si>
  <si>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</si>
  <si>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</si>
  <si>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</si>
  <si>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</si>
  <si>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</si>
  <si>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</si>
  <si>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</si>
  <si>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</si>
  <si>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</si>
  <si>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</si>
  <si>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</si>
  <si>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</si>
  <si>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</si>
  <si>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</si>
  <si>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</si>
  <si>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</si>
  <si>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</si>
  <si>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</si>
  <si>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</si>
  <si>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</si>
  <si>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</si>
  <si>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</si>
  <si>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</si>
  <si>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</si>
  <si>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</si>
  <si>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</si>
  <si>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</si>
  <si>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</si>
  <si>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</si>
  <si>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</si>
  <si>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</si>
  <si>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</si>
  <si>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</si>
  <si>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</si>
  <si>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</si>
  <si>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</si>
  <si>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</si>
  <si>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</si>
  <si>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</si>
  <si>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</si>
  <si>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</si>
  <si>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</si>
  <si>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</si>
  <si>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</si>
  <si>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</si>
  <si>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</si>
  <si>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</si>
  <si>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</si>
  <si>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</si>
  <si>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</si>
  <si>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</si>
  <si>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</si>
  <si>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</si>
  <si>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</si>
  <si>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</si>
  <si>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</si>
  <si>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</si>
  <si>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</si>
  <si>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</si>
  <si>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</si>
  <si>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</si>
  <si>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</si>
  <si>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</si>
  <si>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</si>
  <si>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</si>
  <si>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</si>
  <si>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</si>
  <si>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</si>
  <si>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</si>
  <si>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</si>
  <si>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</si>
  <si>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</si>
  <si>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</si>
  <si>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</si>
  <si>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</si>
  <si>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</si>
  <si>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</si>
  <si>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</si>
  <si>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</si>
  <si>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</si>
  <si>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</si>
  <si>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</si>
  <si>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</si>
  <si>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</si>
  <si>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</si>
  <si>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</si>
  <si>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</si>
  <si>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</si>
  <si>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</si>
  <si>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</si>
  <si>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</si>
  <si>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Дата на съставяне: 20.7.2012</t>
  </si>
  <si>
    <t xml:space="preserve">Дата на съставяне: 20.7.2012                </t>
  </si>
  <si>
    <t>01.01.2012-31.03.2012</t>
  </si>
  <si>
    <t>Дата на съставяне: 30.07.2012</t>
  </si>
  <si>
    <t>Дата на съставяне: 30.7.2012</t>
  </si>
  <si>
    <t xml:space="preserve">Дата  на съставяне: 30.7.2012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</si>
</sst>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2">
      <selection activeCell="C98" sqref="C98:E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266</v>
      </c>
      <c r="D11" s="151">
        <v>266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266</v>
      </c>
      <c r="D19" s="155">
        <f>SUM(D11:D18)</f>
        <v>266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-453</v>
      </c>
      <c r="H27" s="154">
        <f>SUM(H28:H30)</f>
        <v>-420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-453</v>
      </c>
      <c r="H29" s="316">
        <v>-420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-453</v>
      </c>
      <c r="H33" s="154">
        <f>H27+H31+H32</f>
        <v>-453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467</v>
      </c>
      <c r="H36" s="154">
        <f>H25+H17+H33</f>
        <v>467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46</v>
      </c>
      <c r="D54" s="151">
        <v>46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524</v>
      </c>
      <c r="D55" s="155">
        <f>D19+D20+D21+D27+D32+D45+D51+D53+D54</f>
        <v>524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127</v>
      </c>
      <c r="H61" s="154">
        <f>SUM(H62:H68)</f>
        <v>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127</v>
      </c>
      <c r="H64" s="152">
        <v>127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0</v>
      </c>
      <c r="H66" s="152">
        <v>0</v>
      </c>
    </row>
    <row r="67" spans="1:8" ht="15">
      <c r="A67" s="235" t="s">
        <v>207</v>
      </c>
      <c r="B67" s="241" t="s">
        <v>208</v>
      </c>
      <c r="C67" s="151">
        <v>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88</v>
      </c>
      <c r="D68" s="151">
        <v>88</v>
      </c>
      <c r="E68" s="237" t="s">
        <v>213</v>
      </c>
      <c r="F68" s="242" t="s">
        <v>214</v>
      </c>
      <c r="G68" s="152">
        <v>0</v>
      </c>
      <c r="H68" s="152">
        <v>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248</v>
      </c>
      <c r="H69" s="152">
        <v>248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375</v>
      </c>
      <c r="H71" s="161">
        <f>H59+H60+H61+H69+H70</f>
        <v>375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88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375</v>
      </c>
      <c r="H79" s="162">
        <f>H71+H74+H75+H76</f>
        <v>375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252</v>
      </c>
      <c r="D87" s="151">
        <v>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252</v>
      </c>
      <c r="D91" s="155">
        <f>SUM(D87:D90)</f>
        <v>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340</v>
      </c>
      <c r="D93" s="155">
        <f>D64+D75+D84+D91+D92</f>
        <v>340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864</v>
      </c>
      <c r="D94" s="164">
        <f>D93+D55</f>
        <v>864</v>
      </c>
      <c r="E94" s="449" t="s">
        <v>270</v>
      </c>
      <c r="F94" s="289" t="s">
        <v>271</v>
      </c>
      <c r="G94" s="165">
        <f>G36+G39+G55+G79</f>
        <v>864</v>
      </c>
      <c r="H94" s="165">
        <f>H36+H39+H55+H79</f>
        <v>864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0"/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851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3937007874015748" bottom="0.3937007874015748" header="0.15748031496062992" footer="0.15748031496062992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K26" sqref="K2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01.01.2012-31.03.2012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0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0</v>
      </c>
      <c r="D10" s="46">
        <v>21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0</v>
      </c>
      <c r="D11" s="46">
        <v>1</v>
      </c>
      <c r="E11" s="300" t="s">
        <v>292</v>
      </c>
      <c r="F11" s="549" t="s">
        <v>293</v>
      </c>
      <c r="G11" s="550">
        <v>0</v>
      </c>
      <c r="H11" s="550">
        <v>0</v>
      </c>
    </row>
    <row r="12" spans="1:8" ht="12">
      <c r="A12" s="298" t="s">
        <v>294</v>
      </c>
      <c r="B12" s="299" t="s">
        <v>295</v>
      </c>
      <c r="C12" s="46">
        <v>0</v>
      </c>
      <c r="D12" s="46">
        <v>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0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0</v>
      </c>
      <c r="D19" s="49">
        <f>SUM(D9:D15)+D16</f>
        <v>33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0</v>
      </c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0</v>
      </c>
      <c r="D28" s="50">
        <f>D26+D19</f>
        <v>33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33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0</v>
      </c>
      <c r="D33" s="49">
        <f>D28-D31+D32</f>
        <v>33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33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33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0</v>
      </c>
      <c r="D42" s="53">
        <f>D33+D35+D39</f>
        <v>33</v>
      </c>
      <c r="E42" s="128" t="s">
        <v>379</v>
      </c>
      <c r="F42" s="129" t="s">
        <v>380</v>
      </c>
      <c r="G42" s="53">
        <f>G39+G33</f>
        <v>0</v>
      </c>
      <c r="H42" s="53">
        <f>H39+H33</f>
        <v>33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857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41120</v>
      </c>
      <c r="C48" s="427"/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01.01.2012-31.03.2012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0</v>
      </c>
      <c r="D10" s="54">
        <v>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8</v>
      </c>
      <c r="D19" s="54">
        <v>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5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5</v>
      </c>
      <c r="D43" s="55">
        <f>D42+D32+D20</f>
        <v>5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247</v>
      </c>
      <c r="D44" s="132">
        <v>247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252</v>
      </c>
      <c r="D45" s="55">
        <f>D44+D43</f>
        <v>252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/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778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H40" sqref="G39:H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01.01.2012-31.03.2012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-453</v>
      </c>
      <c r="K11" s="60"/>
      <c r="L11" s="344">
        <f>SUM(C11:K11)</f>
        <v>467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0</v>
      </c>
      <c r="J15" s="61">
        <f t="shared" si="2"/>
        <v>-453</v>
      </c>
      <c r="K15" s="61">
        <f t="shared" si="2"/>
        <v>0</v>
      </c>
      <c r="L15" s="344">
        <f t="shared" si="1"/>
        <v>467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0</v>
      </c>
      <c r="J29" s="59">
        <f t="shared" si="6"/>
        <v>-453</v>
      </c>
      <c r="K29" s="59">
        <f t="shared" si="6"/>
        <v>0</v>
      </c>
      <c r="L29" s="344">
        <f t="shared" si="1"/>
        <v>467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0</v>
      </c>
      <c r="J32" s="59">
        <f t="shared" si="7"/>
        <v>-453</v>
      </c>
      <c r="K32" s="59">
        <f t="shared" si="7"/>
        <v>0</v>
      </c>
      <c r="L32" s="344">
        <f t="shared" si="1"/>
        <v>467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1"/>
      <c r="E38" s="591"/>
      <c r="F38" s="591"/>
      <c r="G38" s="591"/>
      <c r="H38" s="591"/>
      <c r="I38" s="591"/>
      <c r="J38" s="15" t="s">
        <v>853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J17" sqref="J1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382</v>
      </c>
      <c r="B2" s="601"/>
      <c r="C2" s="602" t="str">
        <f>'справка №1-БАЛАНС'!E3</f>
        <v>МЕН ИНВЕСТМЪНТ ГРУП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01.01.2012-31.03.2012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9" t="s">
        <v>462</v>
      </c>
      <c r="B5" s="610"/>
      <c r="C5" s="597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6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6" t="s">
        <v>527</v>
      </c>
      <c r="R5" s="606" t="s">
        <v>528</v>
      </c>
    </row>
    <row r="6" spans="1:18" s="100" customFormat="1" ht="48">
      <c r="A6" s="611"/>
      <c r="B6" s="612"/>
      <c r="C6" s="59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7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7"/>
      <c r="R6" s="607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266</v>
      </c>
      <c r="E9" s="189"/>
      <c r="F9" s="189"/>
      <c r="G9" s="74">
        <f>D9+E9-F9</f>
        <v>266</v>
      </c>
      <c r="H9" s="65"/>
      <c r="I9" s="65"/>
      <c r="J9" s="74">
        <f>G9+H9-I9</f>
        <v>266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266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/>
      <c r="I13" s="65"/>
      <c r="J13" s="74">
        <f t="shared" si="3"/>
        <v>0</v>
      </c>
      <c r="K13" s="65">
        <v>0</v>
      </c>
      <c r="L13" s="65">
        <v>0</v>
      </c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266</v>
      </c>
      <c r="E17" s="194">
        <f>SUM(E9:E16)</f>
        <v>0</v>
      </c>
      <c r="F17" s="194">
        <f>SUM(F9:F16)</f>
        <v>0</v>
      </c>
      <c r="G17" s="74">
        <f t="shared" si="2"/>
        <v>266</v>
      </c>
      <c r="H17" s="75">
        <f>SUM(H9:H16)</f>
        <v>0</v>
      </c>
      <c r="I17" s="75">
        <f>SUM(I9:I16)</f>
        <v>0</v>
      </c>
      <c r="J17" s="74">
        <f t="shared" si="3"/>
        <v>266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46</v>
      </c>
      <c r="E37" s="189"/>
      <c r="F37" s="189"/>
      <c r="G37" s="74">
        <f t="shared" si="2"/>
        <v>46</v>
      </c>
      <c r="H37" s="72"/>
      <c r="I37" s="72"/>
      <c r="J37" s="74">
        <f t="shared" si="3"/>
        <v>46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46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258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258</v>
      </c>
      <c r="H38" s="75">
        <f t="shared" si="12"/>
        <v>0</v>
      </c>
      <c r="I38" s="75">
        <f t="shared" si="12"/>
        <v>0</v>
      </c>
      <c r="J38" s="74">
        <f t="shared" si="3"/>
        <v>258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524</v>
      </c>
      <c r="H40" s="438">
        <f t="shared" si="13"/>
        <v>0</v>
      </c>
      <c r="I40" s="438">
        <f t="shared" si="13"/>
        <v>0</v>
      </c>
      <c r="J40" s="438">
        <f t="shared" si="13"/>
        <v>524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524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/>
      <c r="I44" s="356"/>
      <c r="J44" s="356"/>
      <c r="K44" s="599"/>
      <c r="L44" s="599"/>
      <c r="M44" s="599"/>
      <c r="N44" s="599"/>
      <c r="O44" s="604" t="s">
        <v>778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B46">
      <selection activeCell="A107" sqref="A107:F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01.01.2012-31.03.2012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46</v>
      </c>
      <c r="D21" s="108">
        <v>0</v>
      </c>
      <c r="E21" s="120">
        <f t="shared" si="0"/>
        <v>46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88</v>
      </c>
      <c r="D28" s="108">
        <v>0</v>
      </c>
      <c r="E28" s="120">
        <f t="shared" si="0"/>
        <v>88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88</v>
      </c>
      <c r="D43" s="104">
        <f>D24+D28+D29+D31+D30+D32+D33+D38</f>
        <v>0</v>
      </c>
      <c r="E43" s="118">
        <f>E24+E28+E29+E31+E30+E32+E33+E38</f>
        <v>88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134</v>
      </c>
      <c r="D44" s="103">
        <f>D43+D21+D19+D9</f>
        <v>0</v>
      </c>
      <c r="E44" s="118">
        <f>E43+E21+E19+E9</f>
        <v>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127</v>
      </c>
      <c r="D64" s="108"/>
      <c r="E64" s="119">
        <f t="shared" si="1"/>
        <v>127</v>
      </c>
      <c r="F64" s="110">
        <v>0</v>
      </c>
    </row>
    <row r="65" spans="1:6" ht="12">
      <c r="A65" s="396" t="s">
        <v>706</v>
      </c>
      <c r="B65" s="397" t="s">
        <v>707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708</v>
      </c>
      <c r="B66" s="394" t="s">
        <v>709</v>
      </c>
      <c r="C66" s="103">
        <f>C52+C56+C61+C62+C63+C64</f>
        <v>127</v>
      </c>
      <c r="D66" s="103">
        <f>D52+D56+D61+D62+D63+D64</f>
        <v>0</v>
      </c>
      <c r="E66" s="119">
        <f t="shared" si="1"/>
        <v>127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248</v>
      </c>
      <c r="D71" s="105">
        <f>SUM(D72:D74)</f>
        <v>0</v>
      </c>
      <c r="E71" s="105">
        <f>SUM(E72:E74)</f>
        <v>248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248</v>
      </c>
      <c r="D74" s="108"/>
      <c r="E74" s="119">
        <f t="shared" si="1"/>
        <v>248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/>
      <c r="D87" s="108"/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248</v>
      </c>
      <c r="D96" s="104">
        <f>D85+D80+D75+D71+D95</f>
        <v>0</v>
      </c>
      <c r="E96" s="104">
        <f>E85+E80+E75+E71+E95</f>
        <v>248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397</v>
      </c>
      <c r="D97" s="104">
        <f>D96+D68+D66</f>
        <v>0</v>
      </c>
      <c r="E97" s="104">
        <f>E96+E68+E66</f>
        <v>397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863</v>
      </c>
      <c r="B109" s="614"/>
      <c r="C109" s="614"/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778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K25" sqref="K2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01.01.2012-31.03.2012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/>
      <c r="E30" s="623"/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82">
      <selection activeCell="A158" sqref="A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818</v>
      </c>
      <c r="B6" s="629" t="str">
        <f>'справка №1-БАЛАНС'!E5</f>
        <v>01.01.2012-31.03.2012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8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860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827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861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/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2011-05-02T14:17:28Z</cp:lastPrinted>
  <dcterms:created xsi:type="dcterms:W3CDTF">2000-06-29T12:02:40Z</dcterms:created>
  <dcterms:modified xsi:type="dcterms:W3CDTF">2012-07-31T13:00:47Z</dcterms:modified>
  <cp:category/>
  <cp:version/>
  <cp:contentType/>
  <cp:contentStatus/>
</cp:coreProperties>
</file>