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<sst xmlns="http://schemas.openxmlformats.org/spreadsheetml/2006/main" count="1059" uniqueCount="870">
  <si>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</si>
  <si>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</si>
  <si>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</si>
  <si>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</si>
  <si>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</si>
  <si>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</si>
  <si>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</si>
  <si>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</si>
  <si>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</si>
  <si>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</si>
  <si>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</si>
  <si>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</si>
  <si>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</si>
  <si>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</si>
  <si>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</si>
  <si>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</si>
  <si>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</si>
  <si>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</si>
  <si>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</si>
  <si>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</si>
  <si>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</si>
  <si>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</si>
  <si>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</si>
  <si>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</si>
  <si>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</si>
  <si>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</si>
  <si>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</si>
  <si>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</si>
  <si>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</si>
  <si>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</si>
  <si>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</si>
  <si>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</si>
  <si>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</si>
  <si>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</si>
  <si>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</si>
  <si>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</si>
  <si>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</si>
  <si>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</si>
  <si>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</si>
  <si>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</si>
  <si>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</si>
  <si>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</si>
  <si>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</si>
  <si>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</si>
  <si>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</si>
  <si>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</si>
  <si>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</si>
  <si>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</si>
  <si>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</si>
  <si>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</si>
  <si>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</si>
  <si>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</si>
  <si>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</si>
  <si>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</si>
  <si>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</si>
  <si>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</si>
  <si>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</si>
  <si>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</si>
  <si>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</si>
  <si>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</si>
  <si>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</si>
  <si>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</si>
  <si>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</si>
  <si>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</si>
  <si>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</si>
  <si>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</si>
  <si>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</si>
  <si>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</si>
  <si>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</si>
  <si>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</si>
  <si>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</si>
  <si>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</si>
  <si>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</si>
  <si>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</si>
  <si>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</si>
  <si>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</si>
  <si>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</si>
  <si>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</si>
  <si>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</si>
  <si>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</si>
  <si>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</si>
  <si>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</si>
  <si>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</si>
  <si>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</si>
  <si>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</si>
  <si>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</si>
  <si>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</si>
  <si>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</si>
  <si>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</si>
  <si>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</si>
  <si>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</si>
  <si>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</si>
  <si>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</si>
  <si>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</si>
  <si>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</si>
  <si>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</si>
  <si>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</si>
  <si>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</si>
  <si>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</si>
  <si>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</si>
  <si>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</si>
  <si>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</si>
  <si>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</si>
  <si>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</si>
  <si>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</si>
  <si>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</si>
  <si>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</si>
  <si>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</si>
  <si>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</si>
  <si>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</si>
  <si>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</si>
  <si>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</si>
  <si>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</si>
  <si>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</si>
  <si>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</si>
  <si>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</si>
  <si>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</si>
  <si>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</si>
  <si>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</si>
  <si>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</si>
  <si>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</si>
  <si>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</si>
  <si>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</si>
  <si>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</si>
  <si>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</si>
  <si>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</si>
  <si>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</si>
  <si>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</si>
  <si>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</si>
  <si>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</si>
  <si>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</si>
  <si>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</si>
  <si>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</si>
  <si>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</si>
  <si>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</si>
  <si>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</si>
  <si>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</si>
  <si>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</si>
  <si>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</si>
  <si>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</si>
  <si>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</si>
  <si>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</si>
  <si>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</si>
  <si>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</si>
  <si>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</si>
  <si>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</si>
  <si>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</si>
  <si>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</si>
  <si>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</si>
  <si>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</si>
  <si>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</si>
  <si>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</si>
  <si>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</si>
  <si>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</si>
  <si>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</si>
  <si>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</si>
  <si>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</si>
  <si>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</si>
  <si>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</si>
  <si>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</si>
  <si>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</si>
  <si>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</si>
  <si>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</si>
  <si>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</si>
  <si>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</si>
  <si>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</si>
  <si>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</si>
  <si>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</si>
  <si>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</si>
  <si>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</si>
  <si>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</si>
  <si>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</si>
  <si>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</si>
  <si>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</si>
  <si>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</si>
  <si>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</si>
  <si>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</si>
  <si>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</si>
  <si>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</si>
  <si>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</si>
  <si>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</si>
  <si>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</si>
  <si>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</si>
  <si>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</si>
  <si>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</si>
  <si>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</si>
  <si>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</si>
  <si>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</si>
  <si>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</si>
  <si>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</si>
  <si>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</si>
  <si>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</si>
  <si>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</si>
  <si>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</si>
  <si>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</si>
  <si>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</si>
  <si>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</si>
  <si>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</si>
  <si>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</si>
  <si>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</si>
  <si>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</si>
  <si>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</si>
  <si>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</si>
  <si>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</si>
  <si>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</si>
  <si>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</si>
  <si>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</si>
  <si>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</si>
  <si>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</si>
  <si>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</si>
  <si>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</si>
  <si>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</si>
  <si>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</si>
  <si>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</si>
  <si>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</si>
  <si>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</si>
  <si>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</si>
  <si>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</si>
  <si>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</si>
  <si>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</si>
  <si>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</si>
  <si>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</si>
  <si>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</si>
  <si>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</si>
  <si>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</si>
  <si>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</si>
  <si>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</si>
  <si>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</si>
  <si>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</si>
  <si>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</si>
  <si>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</si>
  <si>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</si>
  <si>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</si>
  <si>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</si>
  <si>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</si>
  <si>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</si>
  <si>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</si>
  <si>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</si>
  <si>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</si>
  <si>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</si>
  <si>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</si>
  <si>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</si>
  <si>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</si>
  <si>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</si>
  <si>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</si>
  <si>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</si>
  <si>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</si>
  <si>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</si>
  <si>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</si>
  <si>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</si>
  <si>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</si>
  <si>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</si>
  <si>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</si>
  <si>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</si>
  <si>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</si>
  <si>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</si>
  <si>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</si>
  <si>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</si>
  <si>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</si>
  <si>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</si>
  <si>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</si>
  <si>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</si>
  <si>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</si>
  <si>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</si>
  <si>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</si>
  <si>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</si>
  <si>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</si>
  <si>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</si>
  <si>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</si>
  <si>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</si>
  <si>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</si>
  <si>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</si>
  <si>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</si>
  <si>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</si>
  <si>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</si>
  <si>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</si>
  <si>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</si>
  <si>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</si>
  <si>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</si>
  <si>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</si>
  <si>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</si>
  <si>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</si>
  <si>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</si>
  <si>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</si>
  <si>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</si>
  <si>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</si>
  <si>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</si>
  <si>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</si>
  <si>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</si>
  <si>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</si>
  <si>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</si>
  <si>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</si>
  <si>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</si>
  <si>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</si>
  <si>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</si>
  <si>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</si>
  <si>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</si>
  <si>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</si>
  <si>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</si>
  <si>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</si>
  <si>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</si>
  <si>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</si>
  <si>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</si>
  <si>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</si>
  <si>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</si>
  <si>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</si>
  <si>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</si>
  <si>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</si>
  <si>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</si>
  <si>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</si>
  <si>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</si>
  <si>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</si>
  <si>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</si>
  <si>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</si>
  <si>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</si>
  <si>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</si>
  <si>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</si>
  <si>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</si>
  <si>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</si>
  <si>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</si>
  <si>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</si>
  <si>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</si>
  <si>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</si>
  <si>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</si>
  <si>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</si>
  <si>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</si>
  <si>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</si>
  <si>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</si>
  <si>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</si>
  <si>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</si>
  <si>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</si>
  <si>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</si>
  <si>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</si>
  <si>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</si>
  <si>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</si>
  <si>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</si>
  <si>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</si>
  <si>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</si>
  <si>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</si>
  <si>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</si>
  <si>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</si>
  <si>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</si>
  <si>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</si>
  <si>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</si>
  <si>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</si>
  <si>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</si>
  <si>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</si>
  <si>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</si>
  <si>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</si>
  <si>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</si>
  <si>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</si>
  <si>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</si>
  <si>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</si>
  <si>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</si>
  <si>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</si>
  <si>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</si>
  <si>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</si>
  <si>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</si>
  <si>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</si>
  <si>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</si>
  <si>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</si>
  <si>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</si>
  <si>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</si>
  <si>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</si>
  <si>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</si>
  <si>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</si>
  <si>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</si>
  <si>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</si>
  <si>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</si>
  <si>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</si>
  <si>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</si>
  <si>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</si>
  <si>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</si>
  <si>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</si>
  <si>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</si>
  <si>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</si>
  <si>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</si>
  <si>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</si>
  <si>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</si>
  <si>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</si>
  <si>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</si>
  <si>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</si>
  <si>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</si>
  <si>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</si>
  <si>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</si>
  <si>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</si>
  <si>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</si>
  <si>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</si>
  <si>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</si>
  <si>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</si>
  <si>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</si>
  <si>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</si>
  <si>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</si>
  <si>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</si>
  <si>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</si>
  <si>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</si>
  <si>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</si>
  <si>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</si>
  <si>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</si>
  <si>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</si>
  <si>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</si>
  <si>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</si>
  <si>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</si>
  <si>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</si>
  <si>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</si>
  <si>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</si>
  <si>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</si>
  <si>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</si>
  <si>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</si>
  <si>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</si>
  <si>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</si>
  <si>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</si>
  <si>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</si>
  <si>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</si>
  <si>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</si>
  <si>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</si>
  <si>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</si>
  <si>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</si>
  <si>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</si>
  <si>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</si>
  <si>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</si>
  <si>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</si>
  <si>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</si>
  <si>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</si>
  <si>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</si>
  <si>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</si>
  <si>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</si>
  <si>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</si>
  <si>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</si>
  <si>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</si>
  <si>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</si>
  <si>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</si>
  <si>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</si>
  <si>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</si>
  <si>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</si>
  <si>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</si>
  <si>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</si>
  <si>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</si>
  <si>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</si>
  <si>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</si>
  <si>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</si>
  <si>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</si>
  <si>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</si>
  <si>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</si>
  <si>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</si>
  <si>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</si>
  <si>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</si>
  <si>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</si>
  <si>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</si>
  <si>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</si>
  <si>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</si>
  <si>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</si>
  <si>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</si>
  <si>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</si>
  <si>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</si>
  <si>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</si>
  <si>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</si>
  <si>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</si>
  <si>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</si>
  <si>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</si>
  <si>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</si>
  <si>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</si>
  <si>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</si>
  <si>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</si>
  <si>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</si>
  <si>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</si>
  <si>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</si>
  <si>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</si>
  <si>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</si>
  <si>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</si>
  <si>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</si>
  <si>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</si>
  <si>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</si>
  <si>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</si>
  <si>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</si>
  <si>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</si>
  <si>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</si>
  <si>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</si>
  <si>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</si>
  <si>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</si>
  <si>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</si>
  <si>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</si>
  <si>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</si>
  <si>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</si>
  <si>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</si>
  <si>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</si>
  <si>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</si>
  <si>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</si>
  <si>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</si>
  <si>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</si>
  <si>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</si>
  <si>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</si>
  <si>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</si>
  <si>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</si>
  <si>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</si>
  <si>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</si>
  <si>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</si>
  <si>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</si>
  <si>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</si>
  <si>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</si>
  <si>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</si>
  <si>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</si>
  <si>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</si>
  <si>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</si>
  <si>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</si>
  <si>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</si>
  <si>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</si>
  <si>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</si>
  <si>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</si>
  <si>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</si>
  <si>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</si>
  <si>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</si>
  <si>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</si>
  <si>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</si>
  <si>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</si>
  <si>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</si>
  <si>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</si>
  <si>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</si>
  <si>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</si>
  <si>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</si>
  <si>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</si>
  <si>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</si>
  <si>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</si>
  <si>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</si>
  <si>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</si>
  <si>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</si>
  <si>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</si>
  <si>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</si>
  <si>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</si>
  <si>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</si>
  <si>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</si>
  <si>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</si>
  <si>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</si>
  <si>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</si>
  <si>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</si>
  <si>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</si>
  <si>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</si>
  <si>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</si>
  <si>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</si>
  <si>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</si>
  <si>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</si>
  <si>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</si>
  <si>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</si>
  <si>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</si>
  <si>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</si>
  <si>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</si>
  <si>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</si>
  <si>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</si>
  <si>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</si>
  <si>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</si>
  <si>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</si>
  <si>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</si>
  <si>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</si>
  <si>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</si>
  <si>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</si>
  <si>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</si>
  <si>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</si>
  <si>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</si>
  <si>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</si>
  <si>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</si>
  <si>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</si>
  <si>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</si>
  <si>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</si>
  <si>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</si>
  <si>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</si>
  <si>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</si>
  <si>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</si>
  <si>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</si>
  <si>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</si>
  <si>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</si>
  <si>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</si>
  <si>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</si>
  <si>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</si>
  <si>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</si>
  <si>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</si>
  <si>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</si>
  <si>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</si>
  <si>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</si>
  <si>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</si>
  <si>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</si>
  <si>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</si>
  <si>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</si>
  <si>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</si>
  <si>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</si>
  <si>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</si>
  <si>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</si>
  <si>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</si>
  <si>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</si>
  <si>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</si>
  <si>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</si>
  <si>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</si>
  <si>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</si>
  <si>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</si>
  <si>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</si>
  <si>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</si>
  <si>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</si>
  <si>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</si>
  <si>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</si>
  <si>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</si>
  <si>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</si>
  <si>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</si>
  <si>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</si>
  <si>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</si>
  <si>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</si>
  <si>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</si>
  <si>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</si>
  <si>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</si>
  <si>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</si>
  <si>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</si>
  <si>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</si>
  <si>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</si>
  <si>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</si>
  <si>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</si>
  <si>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</si>
  <si>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</si>
  <si>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</si>
  <si>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</si>
  <si>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</si>
  <si>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</si>
  <si>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</si>
  <si>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</si>
  <si>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</si>
  <si>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</si>
  <si>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</si>
  <si>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</si>
  <si>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</si>
  <si>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</si>
  <si>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</si>
  <si>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</si>
  <si>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</si>
  <si>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</si>
  <si>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</si>
  <si>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</si>
  <si>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</si>
  <si>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</si>
  <si>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</si>
  <si>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</si>
  <si>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</si>
  <si>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</si>
  <si>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</si>
  <si>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</si>
  <si>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</si>
  <si>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</si>
  <si>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</si>
  <si>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</si>
  <si>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</si>
  <si>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</si>
  <si>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</si>
  <si>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</si>
  <si>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</si>
  <si>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</si>
  <si>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</si>
  <si>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</si>
  <si>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</si>
  <si>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</si>
  <si>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</si>
  <si>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</si>
  <si>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</si>
  <si>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</si>
  <si>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</si>
  <si>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</si>
  <si>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</si>
  <si>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</si>
  <si>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</si>
  <si>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</si>
  <si>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</si>
  <si>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</si>
  <si>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</si>
  <si>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</si>
  <si>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</si>
  <si>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</si>
  <si>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</si>
  <si>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</si>
  <si>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</si>
  <si>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</si>
  <si>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</si>
  <si>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</si>
  <si>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</si>
  <si>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</si>
  <si>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</si>
  <si>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</si>
  <si>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</si>
  <si>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</si>
  <si>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</si>
  <si>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</si>
  <si>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</si>
  <si>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</si>
  <si>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</si>
  <si>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</si>
  <si>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</si>
  <si>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</si>
  <si>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</si>
  <si>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</si>
  <si>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</si>
  <si>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</si>
  <si>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</si>
  <si>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</si>
  <si>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</si>
  <si>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</si>
  <si>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</si>
  <si>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</si>
  <si>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</si>
  <si>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</si>
  <si>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</si>
  <si>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</si>
  <si>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</si>
  <si>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</si>
  <si>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</si>
  <si>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</si>
  <si>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</si>
  <si>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</si>
  <si>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</si>
  <si>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</si>
  <si>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</si>
  <si>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</si>
  <si>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</si>
  <si>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</si>
  <si>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</si>
  <si>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</si>
  <si>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</si>
  <si>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</si>
  <si>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</si>
  <si>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</si>
  <si>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</si>
  <si>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</si>
  <si>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</si>
  <si>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</si>
  <si>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</si>
  <si>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</si>
  <si>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</si>
  <si>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</si>
  <si>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</si>
  <si>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</si>
  <si>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</si>
  <si>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</si>
  <si>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</si>
  <si>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</si>
  <si>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</si>
  <si>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</si>
  <si>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</si>
  <si>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</si>
  <si>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</si>
  <si>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</si>
  <si>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</si>
  <si>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</si>
  <si>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</si>
  <si>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</si>
  <si>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</si>
  <si>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</si>
  <si>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</si>
  <si>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</si>
  <si>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</si>
  <si>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</si>
  <si>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</si>
  <si>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</si>
  <si>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</si>
  <si>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</si>
  <si>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</si>
  <si>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</si>
  <si>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</si>
  <si>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</si>
  <si>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</si>
  <si>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</si>
  <si>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</si>
  <si>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</si>
  <si>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</si>
  <si>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</si>
  <si>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</si>
  <si>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</si>
  <si>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</si>
  <si>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</si>
  <si>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</si>
  <si>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</si>
  <si>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</si>
  <si>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</si>
  <si>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</si>
  <si>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</si>
  <si>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</si>
  <si>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</si>
  <si>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</si>
  <si>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</si>
  <si>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</si>
  <si>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</si>
  <si>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</si>
  <si>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</si>
  <si>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</si>
  <si>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</si>
  <si>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</si>
  <si>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</si>
  <si>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</si>
  <si>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</si>
  <si>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</si>
  <si>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</si>
  <si>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</si>
  <si>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</si>
  <si>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</si>
  <si>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</si>
  <si>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</si>
  <si>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</si>
  <si>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</si>
  <si>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</si>
  <si>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</si>
  <si>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</si>
  <si>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</si>
  <si>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</si>
  <si>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</si>
  <si>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</si>
  <si>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</si>
  <si>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</si>
  <si>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</si>
  <si>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</si>
  <si>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</si>
  <si>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</si>
  <si>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</si>
  <si>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</si>
  <si>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</si>
  <si>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</si>
  <si>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</si>
  <si>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</si>
  <si>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</si>
  <si>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</si>
  <si>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</si>
  <si>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</si>
  <si>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</si>
  <si>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</si>
  <si>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</si>
  <si>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</si>
  <si>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</si>
  <si>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</si>
  <si>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</si>
  <si>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</si>
  <si>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</si>
  <si>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</si>
  <si>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</si>
  <si>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</si>
  <si>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</si>
  <si>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</si>
  <si>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</si>
  <si>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</si>
  <si>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</si>
  <si>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</si>
  <si>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</si>
  <si>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</si>
  <si>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</si>
  <si>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</si>
  <si>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</si>
  <si>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</si>
  <si>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</si>
  <si>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</si>
  <si>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</si>
  <si>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</si>
  <si>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</si>
  <si>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</si>
  <si>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</si>
  <si>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</si>
  <si>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</si>
  <si>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</si>
  <si>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</si>
  <si>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</si>
  <si>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</si>
  <si>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</si>
  <si>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</si>
  <si>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</si>
  <si>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</si>
  <si>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</si>
  <si>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</si>
  <si>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</si>
  <si>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</si>
  <si>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09.10.2018</t>
  </si>
  <si>
    <t xml:space="preserve">Дата  на съставяне: 09.10.2018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</si>
</sst>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41">
      <selection activeCell="E49" sqref="E4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43373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-2283</v>
      </c>
      <c r="H27" s="154">
        <f>SUM(H28:H30)</f>
        <v>-1859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-2283</v>
      </c>
      <c r="H29" s="316">
        <v>-1859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-424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-2135</v>
      </c>
      <c r="H33" s="154">
        <f>H27+H31+H32</f>
        <v>-2283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5738</v>
      </c>
      <c r="H36" s="154">
        <f>H25+H17+H33</f>
        <v>5590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3303</v>
      </c>
      <c r="D47" s="151">
        <v>3303</v>
      </c>
      <c r="E47" s="251" t="s">
        <v>145</v>
      </c>
      <c r="F47" s="242" t="s">
        <v>146</v>
      </c>
      <c r="G47" s="152">
        <v>15448</v>
      </c>
      <c r="H47" s="152">
        <v>17364</v>
      </c>
      <c r="M47" s="157"/>
    </row>
    <row r="48" spans="1:8" ht="15">
      <c r="A48" s="235" t="s">
        <v>147</v>
      </c>
      <c r="B48" s="244" t="s">
        <v>148</v>
      </c>
      <c r="C48" s="151">
        <v>6667</v>
      </c>
      <c r="D48" s="151">
        <v>7341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17710</v>
      </c>
      <c r="H49" s="154">
        <f>SUM(H43:H48)</f>
        <v>19626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9970</v>
      </c>
      <c r="D51" s="155">
        <f>SUM(D47:D50)</f>
        <v>10644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9970</v>
      </c>
      <c r="D55" s="155">
        <f>D19+D20+D21+D27+D32+D45+D51+D53+D54</f>
        <v>10644</v>
      </c>
      <c r="E55" s="237" t="s">
        <v>172</v>
      </c>
      <c r="F55" s="261" t="s">
        <v>173</v>
      </c>
      <c r="G55" s="154">
        <f>G49+G51+G52+G53+G54</f>
        <v>17710</v>
      </c>
      <c r="H55" s="154">
        <f>H49+H51+H52+H53+H54</f>
        <v>19626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155</v>
      </c>
      <c r="H61" s="154">
        <f>SUM(H62:H68)</f>
        <v>147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2+153</f>
        <v>155</v>
      </c>
      <c r="H62" s="152">
        <v>137</v>
      </c>
    </row>
    <row r="63" spans="1:13" ht="15">
      <c r="A63" s="235" t="s">
        <v>195</v>
      </c>
      <c r="B63" s="241" t="s">
        <v>196</v>
      </c>
      <c r="C63" s="151">
        <v>6891</v>
      </c>
      <c r="D63" s="151">
        <v>7211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6891</v>
      </c>
      <c r="D64" s="155">
        <f>SUM(D58:D63)</f>
        <v>7211</v>
      </c>
      <c r="E64" s="237" t="s">
        <v>200</v>
      </c>
      <c r="F64" s="242" t="s">
        <v>201</v>
      </c>
      <c r="G64" s="152"/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f>1051+41</f>
        <v>1092</v>
      </c>
      <c r="D67" s="151">
        <f>1051+270</f>
        <v>1321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4+4+5+153+3</f>
        <v>169</v>
      </c>
      <c r="H69" s="152">
        <v>357</v>
      </c>
    </row>
    <row r="70" spans="1:8" ht="15">
      <c r="A70" s="235" t="s">
        <v>218</v>
      </c>
      <c r="B70" s="241" t="s">
        <v>219</v>
      </c>
      <c r="C70" s="151">
        <v>319</v>
      </c>
      <c r="D70" s="151">
        <v>324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5436</v>
      </c>
      <c r="D71" s="151">
        <v>6065</v>
      </c>
      <c r="E71" s="253" t="s">
        <v>46</v>
      </c>
      <c r="F71" s="273" t="s">
        <v>224</v>
      </c>
      <c r="G71" s="161">
        <f>G59+G60+G61+G69+G70</f>
        <v>324</v>
      </c>
      <c r="H71" s="161">
        <f>H59+H60+H61+H69+H70</f>
        <v>504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6853</v>
      </c>
      <c r="D75" s="155">
        <f>SUM(D67:D74)</f>
        <v>7715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324</v>
      </c>
      <c r="H79" s="162">
        <f>H71+H74+H75+H76</f>
        <v>504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58</v>
      </c>
      <c r="D88" s="151">
        <v>149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58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13802</v>
      </c>
      <c r="D93" s="155">
        <f>D64+D75+D84+D91+D92</f>
        <v>15076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23772</v>
      </c>
      <c r="D94" s="164">
        <f>D93+D55</f>
        <v>25720</v>
      </c>
      <c r="E94" s="449" t="s">
        <v>270</v>
      </c>
      <c r="F94" s="289" t="s">
        <v>271</v>
      </c>
      <c r="G94" s="165">
        <f>G36+G39+G55+G79</f>
        <v>23772</v>
      </c>
      <c r="H94" s="165">
        <f>H36+H39+H55+H79</f>
        <v>25720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7">
      <selection activeCell="C13" sqref="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43373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</v>
      </c>
      <c r="D9" s="46">
        <v>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126</v>
      </c>
      <c r="D10" s="46">
        <v>152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</v>
      </c>
    </row>
    <row r="12" spans="1:8" ht="12">
      <c r="A12" s="298" t="s">
        <v>295</v>
      </c>
      <c r="B12" s="299" t="s">
        <v>296</v>
      </c>
      <c r="C12" s="46">
        <v>213</v>
      </c>
      <c r="D12" s="46">
        <v>226</v>
      </c>
      <c r="E12" s="300" t="s">
        <v>78</v>
      </c>
      <c r="F12" s="549" t="s">
        <v>297</v>
      </c>
      <c r="G12" s="550">
        <v>651</v>
      </c>
      <c r="H12" s="550">
        <v>134</v>
      </c>
    </row>
    <row r="13" spans="1:18" ht="12">
      <c r="A13" s="298" t="s">
        <v>298</v>
      </c>
      <c r="B13" s="299" t="s">
        <v>299</v>
      </c>
      <c r="C13" s="46">
        <v>20</v>
      </c>
      <c r="D13" s="46">
        <v>21</v>
      </c>
      <c r="E13" s="301" t="s">
        <v>51</v>
      </c>
      <c r="F13" s="551" t="s">
        <v>300</v>
      </c>
      <c r="G13" s="548">
        <f>SUM(G9:G12)</f>
        <v>651</v>
      </c>
      <c r="H13" s="548">
        <f>SUM(H9:H12)</f>
        <v>136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700</v>
      </c>
      <c r="D14" s="46">
        <v>188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111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1172</v>
      </c>
      <c r="D19" s="49">
        <f>SUM(D9:D15)+D16</f>
        <v>595</v>
      </c>
      <c r="E19" s="304" t="s">
        <v>317</v>
      </c>
      <c r="F19" s="552" t="s">
        <v>318</v>
      </c>
      <c r="G19" s="550">
        <v>296</v>
      </c>
      <c r="H19" s="550">
        <v>887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951</v>
      </c>
      <c r="H21" s="550">
        <v>814</v>
      </c>
    </row>
    <row r="22" spans="1:8" ht="24">
      <c r="A22" s="304" t="s">
        <v>324</v>
      </c>
      <c r="B22" s="305" t="s">
        <v>325</v>
      </c>
      <c r="C22" s="46">
        <v>483</v>
      </c>
      <c r="D22" s="46">
        <v>552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</v>
      </c>
      <c r="H23" s="550">
        <v>51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1249</v>
      </c>
      <c r="H24" s="548">
        <f>SUM(H19:H23)</f>
        <v>1752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97</v>
      </c>
      <c r="D25" s="46">
        <v>770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580</v>
      </c>
      <c r="D26" s="49">
        <f>SUM(D22:D25)</f>
        <v>1322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1752</v>
      </c>
      <c r="D28" s="50">
        <f>D26+D19</f>
        <v>1917</v>
      </c>
      <c r="E28" s="127" t="s">
        <v>339</v>
      </c>
      <c r="F28" s="554" t="s">
        <v>340</v>
      </c>
      <c r="G28" s="548">
        <f>G13+G15+G24</f>
        <v>1900</v>
      </c>
      <c r="H28" s="548">
        <f>H13+H15+H24</f>
        <v>1888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148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29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1752</v>
      </c>
      <c r="D33" s="49">
        <f>D28+D31+D32</f>
        <v>1917</v>
      </c>
      <c r="E33" s="127" t="s">
        <v>353</v>
      </c>
      <c r="F33" s="554" t="s">
        <v>354</v>
      </c>
      <c r="G33" s="53">
        <f>G32+G31+G28</f>
        <v>1900</v>
      </c>
      <c r="H33" s="53">
        <f>H32+H31+H28</f>
        <v>1888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148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29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148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29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148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1900</v>
      </c>
      <c r="D42" s="53">
        <f>D33+D35+D39</f>
        <v>1917</v>
      </c>
      <c r="E42" s="128" t="s">
        <v>380</v>
      </c>
      <c r="F42" s="129" t="s">
        <v>381</v>
      </c>
      <c r="G42" s="53">
        <f>G39+G33</f>
        <v>1900</v>
      </c>
      <c r="H42" s="53">
        <f>H39+H33</f>
        <v>1917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43382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9" sqref="C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43373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643</v>
      </c>
      <c r="D10" s="54">
        <f>138+40</f>
        <v>178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-233</v>
      </c>
      <c r="D11" s="54">
        <f>-155-61-193</f>
        <v>-409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-152-82</f>
        <v>-234</v>
      </c>
      <c r="D13" s="54">
        <f>-84-82-86</f>
        <v>-252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-33+4</f>
        <v>-29</v>
      </c>
      <c r="D14" s="54">
        <f>-18-13-1</f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244-14</f>
        <v>230</v>
      </c>
      <c r="D19" s="54">
        <v>148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377</v>
      </c>
      <c r="D20" s="55">
        <f>SUM(D10:D19)</f>
        <v>-367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f>503+367</f>
        <v>870</v>
      </c>
      <c r="D25" s="54">
        <f>230+193+560</f>
        <v>983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f>179+119</f>
        <v>298</v>
      </c>
      <c r="D26" s="54">
        <f>246+204+163+28</f>
        <v>641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1168</v>
      </c>
      <c r="D32" s="55">
        <f>SUM(D22:D31)</f>
        <v>1624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f>-633-330</f>
        <v>-963</v>
      </c>
      <c r="D37" s="54">
        <f>-141-250-498</f>
        <v>-889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-670-3</f>
        <v>-673</v>
      </c>
      <c r="D39" s="54">
        <f>-8-825-2</f>
        <v>-835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-1636</v>
      </c>
      <c r="D42" s="55">
        <f>SUM(D34:D41)</f>
        <v>-1724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-91</v>
      </c>
      <c r="D43" s="55">
        <f>D42+D32+D20</f>
        <v>-467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560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58</v>
      </c>
      <c r="D45" s="55">
        <f>D44+D43</f>
        <v>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58</v>
      </c>
      <c r="D46" s="56">
        <v>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43373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-2283</v>
      </c>
      <c r="K11" s="60"/>
      <c r="L11" s="344">
        <f>SUM(C11:K11)</f>
        <v>5590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-2283</v>
      </c>
      <c r="K15" s="61">
        <f t="shared" si="2"/>
        <v>0</v>
      </c>
      <c r="L15" s="344">
        <f t="shared" si="1"/>
        <v>5590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148</v>
      </c>
      <c r="J16" s="345">
        <f>+'справка №1-БАЛАНС'!G32</f>
        <v>0</v>
      </c>
      <c r="K16" s="60"/>
      <c r="L16" s="344">
        <f t="shared" si="1"/>
        <v>148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148</v>
      </c>
      <c r="J29" s="59">
        <f t="shared" si="6"/>
        <v>-2283</v>
      </c>
      <c r="K29" s="59">
        <f t="shared" si="6"/>
        <v>0</v>
      </c>
      <c r="L29" s="344">
        <f t="shared" si="1"/>
        <v>5738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148</v>
      </c>
      <c r="J32" s="59">
        <f t="shared" si="7"/>
        <v>-2283</v>
      </c>
      <c r="K32" s="59">
        <f t="shared" si="7"/>
        <v>0</v>
      </c>
      <c r="L32" s="344">
        <f t="shared" si="1"/>
        <v>5738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43373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63" sqref="F6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43373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1902</v>
      </c>
      <c r="E11" s="120">
        <f>SUM(E12:E14)</f>
        <v>1401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f>1819+83</f>
        <v>1902</v>
      </c>
      <c r="E12" s="120">
        <f aca="true" t="shared" si="0" ref="E12:E42">C12-D12</f>
        <v>1401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6667</v>
      </c>
      <c r="D15" s="108">
        <v>4045</v>
      </c>
      <c r="E15" s="120">
        <f t="shared" si="0"/>
        <v>2622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9970</v>
      </c>
      <c r="D19" s="104">
        <f>D11+D15+D16</f>
        <v>5947</v>
      </c>
      <c r="E19" s="118">
        <f>E11+E15+E16</f>
        <v>4023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1092</v>
      </c>
      <c r="D24" s="119">
        <f>SUM(D25:D27)</f>
        <v>1092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41</v>
      </c>
      <c r="D27" s="108">
        <v>41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319</v>
      </c>
      <c r="D30" s="108">
        <v>319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5436</v>
      </c>
      <c r="D32" s="108">
        <v>5436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6853</v>
      </c>
      <c r="D43" s="104">
        <f>D24+D28+D29+D31+D30+D32+D33+D38</f>
        <v>6853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16823</v>
      </c>
      <c r="D44" s="103">
        <f>D43+D21+D19+D9</f>
        <v>12800</v>
      </c>
      <c r="E44" s="118">
        <f>E43+E21+E19+E9</f>
        <v>4023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15448</v>
      </c>
      <c r="D63" s="108"/>
      <c r="E63" s="119">
        <f t="shared" si="1"/>
        <v>15448</v>
      </c>
      <c r="F63" s="110">
        <v>15664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17710</v>
      </c>
      <c r="D66" s="103">
        <f>D52+D56+D61+D62+D63+D64</f>
        <v>0</v>
      </c>
      <c r="E66" s="119">
        <f t="shared" si="1"/>
        <v>17710</v>
      </c>
      <c r="F66" s="103">
        <f>F52+F56+F61+F62+F63+F64</f>
        <v>15664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155</v>
      </c>
      <c r="D71" s="105">
        <f>SUM(D72:D74)</f>
        <v>155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155</v>
      </c>
      <c r="D74" s="108">
        <v>155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153</v>
      </c>
      <c r="D80" s="103">
        <f>SUM(D81:D84)</f>
        <v>153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153</v>
      </c>
      <c r="D82" s="108">
        <v>153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>
        <v>16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324</v>
      </c>
      <c r="D96" s="104">
        <f>D85+D80+D75+D71+D95</f>
        <v>324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18034</v>
      </c>
      <c r="D97" s="104">
        <f>D96+D68+D66</f>
        <v>324</v>
      </c>
      <c r="E97" s="104">
        <f>E96+E68+E66</f>
        <v>17710</v>
      </c>
      <c r="F97" s="104">
        <f>F96+F68+F66</f>
        <v>15664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43373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43373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2017-04-26T08:38:16Z</cp:lastPrinted>
  <dcterms:created xsi:type="dcterms:W3CDTF">2000-06-29T12:02:40Z</dcterms:created>
  <dcterms:modified xsi:type="dcterms:W3CDTF">2018-10-18T08:47:12Z</dcterms:modified>
  <cp:category/>
  <cp:version/>
  <cp:contentType/>
  <cp:contentStatus/>
</cp:coreProperties>
</file>