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2" activeTab="6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<sst xmlns="http://schemas.openxmlformats.org/spreadsheetml/2006/main" count="1062" uniqueCount="870">
  <si>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</si>
  <si>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</si>
  <si>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</si>
  <si>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</si>
  <si>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</si>
  <si>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</si>
  <si>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</si>
  <si>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</si>
  <si>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</si>
  <si>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</si>
  <si>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</si>
  <si>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</si>
  <si>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</si>
  <si>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</si>
  <si>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</si>
  <si>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</si>
  <si>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</si>
  <si>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</si>
  <si>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</si>
  <si>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</si>
  <si>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</si>
  <si>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</si>
  <si>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</si>
  <si>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</si>
  <si>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</si>
  <si>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</si>
  <si>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</si>
  <si>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</si>
  <si>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</si>
  <si>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</si>
  <si>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</si>
  <si>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</si>
  <si>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</si>
  <si>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</si>
  <si>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</si>
  <si>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</si>
  <si>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</si>
  <si>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</si>
  <si>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</si>
  <si>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</si>
  <si>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</si>
  <si>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</si>
  <si>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</si>
  <si>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</si>
  <si>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</si>
  <si>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</si>
  <si>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</si>
  <si>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</si>
  <si>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</si>
  <si>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</si>
  <si>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</si>
  <si>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</si>
  <si>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</si>
  <si>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</si>
  <si>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</si>
  <si>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</si>
  <si>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</si>
  <si>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</si>
  <si>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</si>
  <si>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</si>
  <si>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</si>
  <si>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</si>
  <si>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</si>
  <si>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</si>
  <si>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</si>
  <si>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</si>
  <si>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</si>
  <si>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</si>
  <si>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</si>
  <si>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</si>
  <si>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</si>
  <si>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</si>
  <si>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</si>
  <si>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</si>
  <si>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</si>
  <si>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</si>
  <si>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</si>
  <si>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</si>
  <si>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</si>
  <si>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</si>
  <si>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</si>
  <si>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</si>
  <si>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</si>
  <si>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</si>
  <si>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</si>
  <si>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</si>
  <si>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</si>
  <si>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</si>
  <si>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</si>
  <si>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</si>
  <si>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</si>
  <si>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</si>
  <si>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</si>
  <si>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</si>
  <si>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</si>
  <si>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</si>
  <si>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</si>
  <si>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</si>
  <si>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</si>
  <si>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</si>
  <si>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</si>
  <si>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</si>
  <si>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</si>
  <si>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</si>
  <si>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</si>
  <si>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</si>
  <si>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</si>
  <si>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</si>
  <si>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</si>
  <si>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</si>
  <si>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</si>
  <si>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</si>
  <si>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</si>
  <si>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</si>
  <si>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</si>
  <si>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</si>
  <si>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</si>
  <si>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</si>
  <si>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</si>
  <si>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</si>
  <si>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</si>
  <si>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</si>
  <si>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</si>
  <si>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</si>
  <si>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</si>
  <si>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</si>
  <si>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</si>
  <si>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</si>
  <si>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</si>
  <si>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</si>
  <si>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</si>
  <si>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</si>
  <si>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</si>
  <si>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</si>
  <si>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</si>
  <si>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</si>
  <si>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</si>
  <si>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</si>
  <si>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</si>
  <si>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</si>
  <si>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</si>
  <si>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</si>
  <si>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</si>
  <si>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</si>
  <si>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</si>
  <si>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</si>
  <si>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</si>
  <si>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</si>
  <si>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</si>
  <si>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</si>
  <si>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</si>
  <si>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</si>
  <si>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</si>
  <si>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</si>
  <si>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</si>
  <si>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</si>
  <si>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</si>
  <si>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</si>
  <si>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</si>
  <si>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</si>
  <si>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</si>
  <si>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</si>
  <si>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</si>
  <si>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</si>
  <si>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</si>
  <si>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</si>
  <si>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</si>
  <si>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</si>
  <si>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</si>
  <si>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</si>
  <si>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</si>
  <si>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</si>
  <si>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</si>
  <si>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</si>
  <si>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</si>
  <si>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</si>
  <si>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</si>
  <si>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</si>
  <si>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</si>
  <si>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</si>
  <si>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</si>
  <si>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</si>
  <si>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</si>
  <si>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</si>
  <si>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</si>
  <si>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</si>
  <si>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</si>
  <si>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</si>
  <si>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</si>
  <si>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</si>
  <si>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</si>
  <si>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</si>
  <si>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</si>
  <si>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</si>
  <si>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</si>
  <si>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</si>
  <si>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</si>
  <si>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</si>
  <si>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</si>
  <si>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</si>
  <si>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</si>
  <si>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</si>
  <si>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</si>
  <si>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</si>
  <si>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</si>
  <si>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</si>
  <si>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</si>
  <si>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</si>
  <si>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</si>
  <si>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</si>
  <si>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</si>
  <si>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</si>
  <si>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</si>
  <si>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</si>
  <si>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</si>
  <si>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</si>
  <si>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</si>
  <si>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</si>
  <si>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</si>
  <si>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</si>
  <si>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</si>
  <si>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</si>
  <si>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</si>
  <si>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</si>
  <si>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</si>
  <si>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</si>
  <si>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</si>
  <si>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</si>
  <si>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</si>
  <si>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</si>
  <si>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</si>
  <si>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</si>
  <si>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</si>
  <si>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</si>
  <si>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</si>
  <si>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</si>
  <si>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</si>
  <si>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</si>
  <si>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</si>
  <si>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</si>
  <si>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</si>
  <si>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</si>
  <si>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</si>
  <si>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</si>
  <si>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</si>
  <si>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</si>
  <si>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</si>
  <si>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</si>
  <si>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</si>
  <si>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</si>
  <si>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</si>
  <si>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</si>
  <si>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</si>
  <si>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</si>
  <si>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</si>
  <si>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</si>
  <si>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</si>
  <si>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</si>
  <si>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</si>
  <si>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</si>
  <si>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</si>
  <si>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</si>
  <si>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</si>
  <si>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</si>
  <si>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</si>
  <si>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</si>
  <si>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</si>
  <si>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</si>
  <si>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</si>
  <si>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</si>
  <si>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</si>
  <si>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</si>
  <si>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</si>
  <si>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</si>
  <si>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</si>
  <si>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</si>
  <si>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</si>
  <si>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</si>
  <si>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</si>
  <si>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</si>
  <si>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</si>
  <si>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</si>
  <si>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</si>
  <si>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</si>
  <si>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</si>
  <si>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</si>
  <si>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</si>
  <si>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</si>
  <si>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</si>
  <si>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</si>
  <si>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</si>
  <si>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</si>
  <si>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</si>
  <si>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</si>
  <si>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</si>
  <si>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</si>
  <si>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</si>
  <si>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</si>
  <si>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</si>
  <si>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</si>
  <si>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</si>
  <si>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</si>
  <si>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</si>
  <si>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</si>
  <si>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</si>
  <si>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</si>
  <si>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</si>
  <si>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</si>
  <si>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</si>
  <si>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</si>
  <si>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</si>
  <si>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</si>
  <si>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</si>
  <si>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</si>
  <si>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</si>
  <si>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</si>
  <si>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</si>
  <si>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</si>
  <si>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</si>
  <si>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</si>
  <si>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</si>
  <si>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</si>
  <si>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</si>
  <si>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</si>
  <si>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</si>
  <si>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</si>
  <si>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</si>
  <si>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</si>
  <si>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</si>
  <si>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</si>
  <si>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</si>
  <si>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</si>
  <si>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</si>
  <si>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</si>
  <si>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</si>
  <si>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</si>
  <si>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</si>
  <si>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</si>
  <si>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</si>
  <si>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</si>
  <si>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</si>
  <si>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</si>
  <si>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</si>
  <si>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</si>
  <si>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</si>
  <si>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</si>
  <si>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</si>
  <si>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</si>
  <si>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</si>
  <si>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</si>
  <si>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</si>
  <si>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</si>
  <si>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</si>
  <si>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</si>
  <si>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</si>
  <si>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</si>
  <si>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</si>
  <si>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</si>
  <si>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</si>
  <si>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</si>
  <si>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</si>
  <si>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</si>
  <si>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</si>
  <si>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</si>
  <si>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</si>
  <si>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</si>
  <si>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</si>
  <si>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</si>
  <si>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</si>
  <si>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</si>
  <si>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</si>
  <si>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</si>
  <si>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</si>
  <si>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</si>
  <si>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</si>
  <si>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</si>
  <si>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</si>
  <si>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</si>
  <si>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</si>
  <si>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</si>
  <si>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</si>
  <si>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</si>
  <si>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</si>
  <si>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</si>
  <si>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</si>
  <si>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</si>
  <si>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</si>
  <si>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</si>
  <si>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</si>
  <si>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</si>
  <si>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</si>
  <si>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</si>
  <si>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</si>
  <si>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</si>
  <si>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</si>
  <si>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</si>
  <si>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</si>
  <si>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</si>
  <si>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</si>
  <si>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</si>
  <si>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</si>
  <si>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</si>
  <si>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</si>
  <si>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</si>
  <si>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</si>
  <si>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</si>
  <si>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</si>
  <si>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</si>
  <si>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</si>
  <si>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</si>
  <si>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</si>
  <si>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</si>
  <si>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</si>
  <si>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</si>
  <si>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</si>
  <si>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</si>
  <si>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</si>
  <si>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</si>
  <si>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</si>
  <si>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</si>
  <si>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</si>
  <si>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</si>
  <si>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</si>
  <si>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</si>
  <si>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</si>
  <si>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</si>
  <si>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</si>
  <si>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</si>
  <si>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</si>
  <si>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</si>
  <si>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</si>
  <si>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</si>
  <si>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</si>
  <si>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</si>
  <si>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</si>
  <si>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</si>
  <si>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</si>
  <si>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</si>
  <si>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</si>
  <si>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</si>
  <si>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</si>
  <si>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</si>
  <si>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</si>
  <si>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</si>
  <si>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</si>
  <si>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</si>
  <si>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</si>
  <si>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</si>
  <si>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</si>
  <si>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</si>
  <si>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</si>
  <si>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</si>
  <si>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</si>
  <si>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</si>
  <si>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</si>
  <si>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</si>
  <si>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</si>
  <si>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</si>
  <si>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</si>
  <si>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</si>
  <si>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</si>
  <si>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</si>
  <si>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</si>
  <si>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</si>
  <si>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</si>
  <si>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</si>
  <si>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</si>
  <si>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</si>
  <si>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</si>
  <si>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</si>
  <si>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</si>
  <si>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</si>
  <si>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</si>
  <si>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</si>
  <si>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</si>
  <si>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</si>
  <si>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</si>
  <si>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</si>
  <si>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</si>
  <si>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</si>
  <si>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</si>
  <si>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</si>
  <si>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</si>
  <si>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</si>
  <si>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</si>
  <si>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</si>
  <si>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</si>
  <si>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</si>
  <si>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</si>
  <si>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</si>
  <si>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</si>
  <si>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</si>
  <si>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</si>
  <si>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</si>
  <si>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</si>
  <si>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</si>
  <si>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</si>
  <si>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</si>
  <si>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</si>
  <si>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</si>
  <si>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</si>
  <si>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</si>
  <si>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</si>
  <si>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</si>
  <si>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</si>
  <si>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</si>
  <si>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</si>
  <si>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</si>
  <si>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</si>
  <si>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</si>
  <si>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</si>
  <si>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</si>
  <si>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</si>
  <si>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</si>
  <si>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</si>
  <si>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</si>
  <si>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</si>
  <si>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</si>
  <si>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</si>
  <si>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</si>
  <si>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</si>
  <si>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</si>
  <si>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</si>
  <si>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</si>
  <si>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</si>
  <si>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</si>
  <si>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</si>
  <si>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</si>
  <si>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</si>
  <si>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</si>
  <si>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</si>
  <si>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</si>
  <si>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</si>
  <si>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</si>
  <si>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</si>
  <si>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</si>
  <si>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</si>
  <si>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</si>
  <si>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</si>
  <si>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</si>
  <si>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</si>
  <si>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</si>
  <si>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</si>
  <si>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</si>
  <si>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</si>
  <si>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</si>
  <si>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</si>
  <si>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</si>
  <si>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</si>
  <si>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</si>
  <si>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</si>
  <si>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</si>
  <si>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</si>
  <si>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</si>
  <si>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</si>
  <si>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</si>
  <si>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</si>
  <si>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</si>
  <si>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</si>
  <si>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</si>
  <si>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</si>
  <si>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</si>
  <si>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</si>
  <si>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</si>
  <si>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</si>
  <si>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</si>
  <si>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</si>
  <si>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</si>
  <si>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</si>
  <si>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</si>
  <si>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</si>
  <si>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</si>
  <si>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</si>
  <si>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</si>
  <si>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</si>
  <si>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</si>
  <si>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</si>
  <si>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</si>
  <si>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</si>
  <si>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</si>
  <si>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</si>
  <si>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</si>
  <si>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</si>
  <si>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</si>
  <si>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</si>
  <si>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</si>
  <si>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</si>
  <si>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</si>
  <si>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</si>
  <si>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</si>
  <si>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</si>
  <si>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</si>
  <si>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</si>
  <si>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</si>
  <si>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</si>
  <si>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</si>
  <si>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</si>
  <si>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</si>
  <si>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</si>
  <si>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</si>
  <si>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</si>
  <si>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</si>
  <si>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</si>
  <si>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</si>
  <si>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</si>
  <si>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</si>
  <si>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</si>
  <si>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</si>
  <si>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</si>
  <si>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</si>
  <si>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</si>
  <si>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</si>
  <si>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</si>
  <si>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</si>
  <si>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</si>
  <si>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</si>
  <si>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</si>
  <si>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</si>
  <si>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</si>
  <si>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</si>
  <si>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</si>
  <si>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</si>
  <si>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</si>
  <si>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</si>
  <si>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</si>
  <si>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</si>
  <si>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</si>
  <si>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</si>
  <si>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</si>
  <si>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</si>
  <si>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</si>
  <si>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</si>
  <si>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</si>
  <si>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</si>
  <si>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</si>
  <si>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</si>
  <si>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</si>
  <si>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</si>
  <si>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</si>
  <si>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</si>
  <si>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</si>
  <si>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</si>
  <si>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</si>
  <si>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</si>
  <si>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</si>
  <si>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</si>
  <si>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</si>
  <si>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</si>
  <si>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</si>
  <si>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</si>
  <si>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</si>
  <si>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</si>
  <si>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</si>
  <si>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</si>
  <si>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</si>
  <si>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</si>
  <si>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</si>
  <si>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</si>
  <si>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</si>
  <si>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</si>
  <si>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</si>
  <si>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</si>
  <si>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</si>
  <si>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</si>
  <si>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</si>
  <si>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</si>
  <si>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</si>
  <si>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</si>
  <si>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</si>
  <si>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</si>
  <si>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</si>
  <si>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</si>
  <si>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</si>
  <si>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</si>
  <si>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</si>
  <si>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</si>
  <si>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</si>
  <si>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</si>
  <si>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</si>
  <si>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</si>
  <si>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</si>
  <si>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</si>
  <si>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</si>
  <si>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</si>
  <si>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</si>
  <si>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</si>
  <si>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</si>
  <si>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</si>
  <si>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</si>
  <si>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</si>
  <si>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</si>
  <si>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</si>
  <si>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</si>
  <si>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</si>
  <si>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</si>
  <si>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</si>
  <si>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</si>
  <si>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</si>
  <si>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</si>
  <si>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</si>
  <si>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</si>
  <si>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</si>
  <si>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</si>
  <si>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</si>
  <si>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</si>
  <si>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</si>
  <si>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</si>
  <si>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</si>
  <si>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</si>
  <si>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</si>
  <si>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</si>
  <si>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</si>
  <si>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</si>
  <si>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</si>
  <si>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</si>
  <si>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</si>
  <si>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</si>
  <si>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</si>
  <si>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</si>
  <si>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</si>
  <si>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</si>
  <si>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</si>
  <si>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</si>
  <si>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</si>
  <si>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</si>
  <si>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</si>
  <si>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</si>
  <si>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</si>
  <si>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</si>
  <si>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</si>
  <si>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</si>
  <si>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</si>
  <si>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</si>
  <si>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</si>
  <si>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</si>
  <si>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</si>
  <si>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</si>
  <si>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</si>
  <si>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</si>
  <si>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</si>
  <si>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</si>
  <si>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</si>
  <si>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</si>
  <si>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</si>
  <si>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</si>
  <si>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</si>
  <si>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</si>
  <si>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</si>
  <si>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</si>
  <si>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</si>
  <si>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</si>
  <si>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</si>
  <si>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</si>
  <si>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</si>
  <si>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</si>
  <si>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</si>
  <si>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</si>
  <si>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</si>
  <si>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</si>
  <si>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</si>
  <si>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</si>
  <si>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</si>
  <si>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</si>
  <si>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</si>
  <si>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</si>
  <si>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</si>
  <si>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</si>
  <si>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</si>
  <si>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</si>
  <si>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</si>
  <si>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</si>
  <si>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</si>
  <si>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</si>
  <si>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</si>
  <si>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</si>
  <si>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</si>
  <si>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</si>
  <si>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</si>
  <si>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</si>
  <si>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</si>
  <si>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</si>
  <si>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</si>
  <si>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</si>
  <si>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</si>
  <si>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</si>
  <si>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</si>
  <si>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</si>
  <si>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</si>
  <si>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</si>
  <si>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</si>
  <si>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</si>
  <si>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</si>
  <si>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</si>
  <si>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</si>
  <si>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</si>
  <si>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</si>
  <si>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</si>
  <si>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</si>
  <si>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</si>
  <si>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</si>
  <si>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</si>
  <si>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</si>
  <si>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</si>
  <si>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</si>
  <si>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</si>
  <si>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</si>
  <si>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</si>
  <si>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</si>
  <si>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</si>
  <si>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</si>
  <si>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</si>
  <si>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</si>
  <si>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</si>
  <si>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</si>
  <si>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</si>
  <si>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</si>
  <si>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</si>
  <si>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</si>
  <si>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</si>
  <si>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</si>
  <si>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</si>
  <si>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</si>
  <si>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</si>
  <si>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</si>
  <si>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</si>
  <si>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</si>
  <si>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</si>
  <si>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</si>
  <si>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</si>
  <si>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</si>
  <si>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</si>
  <si>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</si>
  <si>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</si>
  <si>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</si>
  <si>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</si>
  <si>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</si>
  <si>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</si>
  <si>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</si>
  <si>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</si>
  <si>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</si>
  <si>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</si>
  <si>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</si>
  <si>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</si>
  <si>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</si>
  <si>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</si>
  <si>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</si>
  <si>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</si>
  <si>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</si>
  <si>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</si>
  <si>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</si>
  <si>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</si>
  <si>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</si>
  <si>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</si>
  <si>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</si>
  <si>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</si>
  <si>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</si>
  <si>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</si>
  <si>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</si>
  <si>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</si>
  <si>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</si>
  <si>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</si>
  <si>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</si>
  <si>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</si>
  <si>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</si>
  <si>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</si>
  <si>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"КУАНТУМ ДИВЕЛОПМЪНТС" АДСИЦ</t>
  </si>
  <si>
    <t>КЪМ 31.12.2014</t>
  </si>
  <si>
    <t>23.1.2015 г.</t>
  </si>
  <si>
    <t>Дата на съставяне: 23.01.2015 г.</t>
  </si>
  <si>
    <t>Дата на съставяне:23.01.2015 г.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</si>
</sst>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/yyyy&quot; &quot;&quot;г.&quot;;@"/>
    <numFmt numFmtId="173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28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0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49" fontId="3" fillId="0" borderId="0" xfId="58" applyNumberFormat="1" applyFont="1" applyProtection="1">
      <alignment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6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">
      <selection activeCell="A98" sqref="A9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3" t="s">
        <v>1</v>
      </c>
      <c r="B3" s="574"/>
      <c r="C3" s="574"/>
      <c r="D3" s="574"/>
      <c r="E3" s="459" t="s">
        <v>865</v>
      </c>
      <c r="F3" s="217" t="s">
        <v>2</v>
      </c>
      <c r="G3" s="172"/>
      <c r="H3" s="458">
        <v>131533240</v>
      </c>
    </row>
    <row r="4" spans="1:8" ht="15">
      <c r="A4" s="573" t="s">
        <v>3</v>
      </c>
      <c r="B4" s="579"/>
      <c r="C4" s="579"/>
      <c r="D4" s="579"/>
      <c r="E4" s="501" t="s">
        <v>159</v>
      </c>
      <c r="F4" s="575" t="s">
        <v>4</v>
      </c>
      <c r="G4" s="576"/>
      <c r="H4" s="458" t="s">
        <v>159</v>
      </c>
    </row>
    <row r="5" spans="1:8" ht="15">
      <c r="A5" s="573" t="s">
        <v>5</v>
      </c>
      <c r="B5" s="574"/>
      <c r="C5" s="574"/>
      <c r="D5" s="574"/>
      <c r="E5" s="502" t="s">
        <v>866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650</v>
      </c>
      <c r="H12" s="153">
        <v>650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24</v>
      </c>
      <c r="D17" s="151">
        <v>24</v>
      </c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24</v>
      </c>
      <c r="D19" s="155">
        <f>SUM(D11:D18)</f>
        <v>24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10209</v>
      </c>
      <c r="D20" s="151">
        <v>10017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8273</v>
      </c>
      <c r="H27" s="154">
        <f>SUM(H28:H30)</f>
        <v>8155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8273</v>
      </c>
      <c r="H28" s="152">
        <v>8155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1265</v>
      </c>
      <c r="H31" s="152">
        <v>1183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9538</v>
      </c>
      <c r="H33" s="154">
        <f>H27+H31+H32</f>
        <v>9338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10188</v>
      </c>
      <c r="H36" s="154">
        <f>H25+H17+H33</f>
        <v>9988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10233</v>
      </c>
      <c r="D55" s="155">
        <f>D19+D20+D21+D27+D32+D45+D51+D53+D54</f>
        <v>10041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82</v>
      </c>
      <c r="H61" s="154">
        <f>SUM(H62:H68)</f>
        <v>82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69</v>
      </c>
      <c r="H64" s="152">
        <v>70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</v>
      </c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/>
    </row>
    <row r="68" spans="1:8" ht="15">
      <c r="A68" s="235" t="s">
        <v>211</v>
      </c>
      <c r="B68" s="241" t="s">
        <v>212</v>
      </c>
      <c r="C68" s="151">
        <v>86</v>
      </c>
      <c r="D68" s="151">
        <v>186</v>
      </c>
      <c r="E68" s="237" t="s">
        <v>213</v>
      </c>
      <c r="F68" s="242" t="s">
        <v>214</v>
      </c>
      <c r="G68" s="152">
        <v>11</v>
      </c>
      <c r="H68" s="152">
        <v>12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175</v>
      </c>
      <c r="H69" s="152">
        <v>175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257</v>
      </c>
      <c r="H71" s="161">
        <f>H59+H60+H61+H69+H70</f>
        <v>257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</v>
      </c>
      <c r="D74" s="151">
        <v>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88</v>
      </c>
      <c r="D75" s="155">
        <f>SUM(D67:D74)</f>
        <v>188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257</v>
      </c>
      <c r="H79" s="162">
        <f>H71+H74+H75+H76</f>
        <v>257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124</v>
      </c>
      <c r="D88" s="151">
        <v>16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124</v>
      </c>
      <c r="D91" s="155">
        <f>SUM(D87:D90)</f>
        <v>16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212</v>
      </c>
      <c r="D93" s="155">
        <f>D64+D75+D84+D91+D92</f>
        <v>204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10445</v>
      </c>
      <c r="D94" s="164">
        <f>D93+D55</f>
        <v>10245</v>
      </c>
      <c r="E94" s="448" t="s">
        <v>270</v>
      </c>
      <c r="F94" s="289" t="s">
        <v>271</v>
      </c>
      <c r="G94" s="165">
        <f>G36+G39+G55+G79</f>
        <v>10445</v>
      </c>
      <c r="H94" s="165">
        <f>H36+H39+H55+H79</f>
        <v>10245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572" t="s">
        <v>867</v>
      </c>
      <c r="B98" s="432"/>
      <c r="C98" s="577" t="s">
        <v>273</v>
      </c>
      <c r="D98" s="577"/>
      <c r="E98" s="577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7" t="s">
        <v>857</v>
      </c>
      <c r="D100" s="578"/>
      <c r="E100" s="57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:H31 C11:D18 C23:D26 C30:D30 C35:D38 C40:D44 C47:D50 C53:D54 C58:D63 C20:D21 C79:D83 C67:D74 C92:D92 C87:D90 G74:H76 G22:H24 G28:H28 G11:H13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13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3">
      <selection activeCell="D48" sqref="D48:H48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0" t="s">
        <v>274</v>
      </c>
      <c r="B1" s="460"/>
      <c r="C1" s="461"/>
      <c r="D1" s="462"/>
      <c r="E1" s="463"/>
      <c r="F1" s="463"/>
      <c r="G1" s="541"/>
      <c r="H1" s="541"/>
    </row>
    <row r="2" spans="1:8" ht="15">
      <c r="A2" s="464" t="s">
        <v>1</v>
      </c>
      <c r="B2" s="582" t="str">
        <f>'справка №1-БАЛАНС'!E3</f>
        <v>"КУАНТУМ ДИВЕЛОПМЪНТС" АДСИЦ</v>
      </c>
      <c r="C2" s="582"/>
      <c r="D2" s="582"/>
      <c r="E2" s="582"/>
      <c r="F2" s="584" t="s">
        <v>2</v>
      </c>
      <c r="G2" s="584"/>
      <c r="H2" s="523">
        <f>'справка №1-БАЛАНС'!H3</f>
        <v>131533240</v>
      </c>
    </row>
    <row r="3" spans="1:8" ht="15">
      <c r="A3" s="464" t="s">
        <v>275</v>
      </c>
      <c r="B3" s="582" t="str">
        <f>'справка №1-БАЛАНС'!E4</f>
        <v> </v>
      </c>
      <c r="C3" s="582"/>
      <c r="D3" s="582"/>
      <c r="E3" s="582"/>
      <c r="F3" s="543" t="s">
        <v>4</v>
      </c>
      <c r="G3" s="524"/>
      <c r="H3" s="524" t="str">
        <f>'справка №1-БАЛАНС'!H4</f>
        <v> </v>
      </c>
    </row>
    <row r="4" spans="1:8" ht="17.25" customHeight="1">
      <c r="A4" s="464" t="s">
        <v>5</v>
      </c>
      <c r="B4" s="583" t="str">
        <f>'справка №1-БАЛАНС'!E5</f>
        <v>КЪМ 31.12.2014</v>
      </c>
      <c r="C4" s="583"/>
      <c r="D4" s="583"/>
      <c r="E4" s="314"/>
      <c r="F4" s="463"/>
      <c r="G4" s="541"/>
      <c r="H4" s="544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5"/>
      <c r="H7" s="545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5"/>
      <c r="H8" s="545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6" t="s">
        <v>286</v>
      </c>
      <c r="G9" s="547"/>
      <c r="H9" s="547"/>
    </row>
    <row r="10" spans="1:8" ht="12">
      <c r="A10" s="298" t="s">
        <v>287</v>
      </c>
      <c r="B10" s="299" t="s">
        <v>288</v>
      </c>
      <c r="C10" s="46">
        <v>352</v>
      </c>
      <c r="D10" s="46">
        <v>347</v>
      </c>
      <c r="E10" s="298" t="s">
        <v>289</v>
      </c>
      <c r="F10" s="546" t="s">
        <v>290</v>
      </c>
      <c r="G10" s="547"/>
      <c r="H10" s="547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6" t="s">
        <v>294</v>
      </c>
      <c r="G11" s="547">
        <v>1471</v>
      </c>
      <c r="H11" s="547">
        <v>1296</v>
      </c>
    </row>
    <row r="12" spans="1:8" ht="12">
      <c r="A12" s="298" t="s">
        <v>295</v>
      </c>
      <c r="B12" s="299" t="s">
        <v>296</v>
      </c>
      <c r="C12" s="46">
        <v>8</v>
      </c>
      <c r="D12" s="46">
        <v>8</v>
      </c>
      <c r="E12" s="300" t="s">
        <v>78</v>
      </c>
      <c r="F12" s="546" t="s">
        <v>297</v>
      </c>
      <c r="G12" s="547">
        <v>241</v>
      </c>
      <c r="H12" s="547">
        <v>762</v>
      </c>
    </row>
    <row r="13" spans="1:18" ht="12">
      <c r="A13" s="298" t="s">
        <v>298</v>
      </c>
      <c r="B13" s="299" t="s">
        <v>299</v>
      </c>
      <c r="C13" s="46">
        <v>6</v>
      </c>
      <c r="D13" s="46">
        <v>6</v>
      </c>
      <c r="E13" s="301" t="s">
        <v>51</v>
      </c>
      <c r="F13" s="548" t="s">
        <v>300</v>
      </c>
      <c r="G13" s="545">
        <f>SUM(G9:G12)</f>
        <v>1712</v>
      </c>
      <c r="H13" s="545">
        <f>SUM(H9:H12)</f>
        <v>2058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8" t="s">
        <v>301</v>
      </c>
      <c r="B14" s="299" t="s">
        <v>302</v>
      </c>
      <c r="C14" s="46"/>
      <c r="D14" s="46">
        <v>519</v>
      </c>
      <c r="E14" s="300"/>
      <c r="F14" s="549"/>
      <c r="G14" s="550"/>
      <c r="H14" s="550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1" t="s">
        <v>306</v>
      </c>
      <c r="G15" s="547"/>
      <c r="H15" s="547"/>
    </row>
    <row r="16" spans="1:8" ht="12">
      <c r="A16" s="298" t="s">
        <v>307</v>
      </c>
      <c r="B16" s="299" t="s">
        <v>308</v>
      </c>
      <c r="C16" s="47">
        <v>95</v>
      </c>
      <c r="D16" s="47"/>
      <c r="E16" s="298" t="s">
        <v>309</v>
      </c>
      <c r="F16" s="549" t="s">
        <v>310</v>
      </c>
      <c r="G16" s="552"/>
      <c r="H16" s="552"/>
    </row>
    <row r="17" spans="1:8" ht="12">
      <c r="A17" s="302" t="s">
        <v>311</v>
      </c>
      <c r="B17" s="299" t="s">
        <v>312</v>
      </c>
      <c r="C17" s="48">
        <v>95</v>
      </c>
      <c r="D17" s="48"/>
      <c r="E17" s="296"/>
      <c r="F17" s="304"/>
      <c r="G17" s="550"/>
      <c r="H17" s="550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0"/>
      <c r="H18" s="550"/>
    </row>
    <row r="19" spans="1:15" ht="12">
      <c r="A19" s="301" t="s">
        <v>51</v>
      </c>
      <c r="B19" s="303" t="s">
        <v>316</v>
      </c>
      <c r="C19" s="49">
        <f>SUM(C9:C15)+C16</f>
        <v>461</v>
      </c>
      <c r="D19" s="49">
        <f>SUM(D9:D15)+D16</f>
        <v>880</v>
      </c>
      <c r="E19" s="304" t="s">
        <v>317</v>
      </c>
      <c r="F19" s="549" t="s">
        <v>318</v>
      </c>
      <c r="G19" s="547"/>
      <c r="H19" s="547"/>
      <c r="I19" s="541"/>
      <c r="J19" s="541"/>
      <c r="K19" s="541"/>
      <c r="L19" s="541"/>
      <c r="M19" s="541"/>
      <c r="N19" s="541"/>
      <c r="O19" s="541"/>
    </row>
    <row r="20" spans="1:8" ht="12">
      <c r="A20" s="296"/>
      <c r="B20" s="299"/>
      <c r="C20" s="315"/>
      <c r="D20" s="315"/>
      <c r="E20" s="302" t="s">
        <v>319</v>
      </c>
      <c r="F20" s="549" t="s">
        <v>320</v>
      </c>
      <c r="G20" s="547"/>
      <c r="H20" s="547"/>
    </row>
    <row r="21" spans="1:8" ht="24">
      <c r="A21" s="296" t="s">
        <v>321</v>
      </c>
      <c r="B21" s="305"/>
      <c r="C21" s="315"/>
      <c r="D21" s="315"/>
      <c r="E21" s="298" t="s">
        <v>322</v>
      </c>
      <c r="F21" s="549" t="s">
        <v>323</v>
      </c>
      <c r="G21" s="547"/>
      <c r="H21" s="547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49" t="s">
        <v>327</v>
      </c>
      <c r="G22" s="547"/>
      <c r="H22" s="547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49" t="s">
        <v>331</v>
      </c>
      <c r="G23" s="547">
        <v>16</v>
      </c>
      <c r="H23" s="547">
        <v>6</v>
      </c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1" t="s">
        <v>334</v>
      </c>
      <c r="G24" s="545">
        <f>SUM(G19:G23)</f>
        <v>16</v>
      </c>
      <c r="H24" s="545">
        <f>SUM(H19:H23)</f>
        <v>6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8" t="s">
        <v>78</v>
      </c>
      <c r="B25" s="305" t="s">
        <v>335</v>
      </c>
      <c r="C25" s="46">
        <v>2</v>
      </c>
      <c r="D25" s="46">
        <v>1</v>
      </c>
      <c r="E25" s="302"/>
      <c r="F25" s="304"/>
      <c r="G25" s="550"/>
      <c r="H25" s="550"/>
    </row>
    <row r="26" spans="1:14" ht="12">
      <c r="A26" s="301" t="s">
        <v>76</v>
      </c>
      <c r="B26" s="306" t="s">
        <v>336</v>
      </c>
      <c r="C26" s="49">
        <f>SUM(C22:C25)</f>
        <v>2</v>
      </c>
      <c r="D26" s="49">
        <f>SUM(D22:D25)</f>
        <v>1</v>
      </c>
      <c r="E26" s="298"/>
      <c r="F26" s="304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1"/>
      <c r="B27" s="306"/>
      <c r="C27" s="315"/>
      <c r="D27" s="315"/>
      <c r="E27" s="298"/>
      <c r="F27" s="304"/>
      <c r="G27" s="550"/>
      <c r="H27" s="550"/>
    </row>
    <row r="28" spans="1:18" ht="12">
      <c r="A28" s="127" t="s">
        <v>337</v>
      </c>
      <c r="B28" s="293" t="s">
        <v>338</v>
      </c>
      <c r="C28" s="50">
        <f>C26+C19</f>
        <v>463</v>
      </c>
      <c r="D28" s="50">
        <f>D26+D19</f>
        <v>881</v>
      </c>
      <c r="E28" s="127" t="s">
        <v>339</v>
      </c>
      <c r="F28" s="551" t="s">
        <v>340</v>
      </c>
      <c r="G28" s="545">
        <f>G13+G15+G24</f>
        <v>1728</v>
      </c>
      <c r="H28" s="545">
        <f>H13+H15+H24</f>
        <v>2064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7"/>
      <c r="B29" s="293"/>
      <c r="C29" s="315"/>
      <c r="D29" s="315"/>
      <c r="E29" s="127"/>
      <c r="F29" s="549"/>
      <c r="G29" s="550"/>
      <c r="H29" s="550"/>
    </row>
    <row r="30" spans="1:18" ht="12">
      <c r="A30" s="127" t="s">
        <v>341</v>
      </c>
      <c r="B30" s="293" t="s">
        <v>342</v>
      </c>
      <c r="C30" s="50">
        <f>IF((G28-C28)&gt;0,G28-C28,0)</f>
        <v>1265</v>
      </c>
      <c r="D30" s="50">
        <f>IF((H28-D28)&gt;0,H28-D28,0)</f>
        <v>1183</v>
      </c>
      <c r="E30" s="127" t="s">
        <v>343</v>
      </c>
      <c r="F30" s="551" t="s">
        <v>344</v>
      </c>
      <c r="G30" s="53">
        <f>IF((C28-G28)&gt;0,C28-G28,0)</f>
        <v>0</v>
      </c>
      <c r="H30" s="53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853</v>
      </c>
      <c r="B31" s="306" t="s">
        <v>345</v>
      </c>
      <c r="C31" s="46"/>
      <c r="D31" s="46"/>
      <c r="E31" s="296" t="s">
        <v>856</v>
      </c>
      <c r="F31" s="549" t="s">
        <v>346</v>
      </c>
      <c r="G31" s="547"/>
      <c r="H31" s="547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49" t="s">
        <v>350</v>
      </c>
      <c r="G32" s="547"/>
      <c r="H32" s="547"/>
    </row>
    <row r="33" spans="1:18" ht="12">
      <c r="A33" s="128" t="s">
        <v>351</v>
      </c>
      <c r="B33" s="306" t="s">
        <v>352</v>
      </c>
      <c r="C33" s="49">
        <f>C28-C31+C32</f>
        <v>463</v>
      </c>
      <c r="D33" s="49">
        <f>D28-D31+D32</f>
        <v>881</v>
      </c>
      <c r="E33" s="127" t="s">
        <v>353</v>
      </c>
      <c r="F33" s="551" t="s">
        <v>354</v>
      </c>
      <c r="G33" s="53">
        <f>G32-G31+G28</f>
        <v>1728</v>
      </c>
      <c r="H33" s="53">
        <f>H32-H31+H28</f>
        <v>2064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8" t="s">
        <v>355</v>
      </c>
      <c r="B34" s="293" t="s">
        <v>356</v>
      </c>
      <c r="C34" s="50">
        <f>IF((G33-C33)&gt;0,G33-C33,0)</f>
        <v>1265</v>
      </c>
      <c r="D34" s="50">
        <f>IF((H33-D33)&gt;0,H33-D33,0)</f>
        <v>1183</v>
      </c>
      <c r="E34" s="128" t="s">
        <v>357</v>
      </c>
      <c r="F34" s="551" t="s">
        <v>358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0"/>
      <c r="H36" s="550"/>
    </row>
    <row r="37" spans="1:8" ht="24">
      <c r="A37" s="309" t="s">
        <v>363</v>
      </c>
      <c r="B37" s="310" t="s">
        <v>364</v>
      </c>
      <c r="C37" s="430"/>
      <c r="D37" s="430"/>
      <c r="E37" s="308"/>
      <c r="F37" s="554"/>
      <c r="G37" s="550"/>
      <c r="H37" s="550"/>
    </row>
    <row r="38" spans="1:8" ht="12">
      <c r="A38" s="311" t="s">
        <v>365</v>
      </c>
      <c r="B38" s="310" t="s">
        <v>366</v>
      </c>
      <c r="C38" s="126"/>
      <c r="D38" s="126"/>
      <c r="E38" s="308"/>
      <c r="F38" s="554"/>
      <c r="G38" s="550"/>
      <c r="H38" s="550"/>
    </row>
    <row r="39" spans="1:18" ht="12">
      <c r="A39" s="312" t="s">
        <v>367</v>
      </c>
      <c r="B39" s="129" t="s">
        <v>368</v>
      </c>
      <c r="C39" s="457">
        <f>+IF((G33-C33-C35)&gt;0,G33-C33-C35,0)</f>
        <v>1265</v>
      </c>
      <c r="D39" s="457">
        <f>+IF((H33-D33-D35)&gt;0,H33-D33-D35,0)</f>
        <v>1183</v>
      </c>
      <c r="E39" s="313" t="s">
        <v>369</v>
      </c>
      <c r="F39" s="555" t="s">
        <v>370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5" t="s">
        <v>373</v>
      </c>
      <c r="G40" s="547"/>
      <c r="H40" s="547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1265</v>
      </c>
      <c r="D41" s="52">
        <f>IF(H39=0,IF(D39-D40&gt;0,D39-D40+H40,0),IF(H39-H40&lt;0,H40-H39+D39,0))</f>
        <v>1183</v>
      </c>
      <c r="E41" s="127" t="s">
        <v>376</v>
      </c>
      <c r="F41" s="568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8" t="s">
        <v>378</v>
      </c>
      <c r="B42" s="292" t="s">
        <v>379</v>
      </c>
      <c r="C42" s="53">
        <f>C33+C35+C39</f>
        <v>1728</v>
      </c>
      <c r="D42" s="53">
        <f>D33+D35+D39</f>
        <v>2064</v>
      </c>
      <c r="E42" s="128" t="s">
        <v>380</v>
      </c>
      <c r="F42" s="129" t="s">
        <v>381</v>
      </c>
      <c r="G42" s="53">
        <f>G39+G33</f>
        <v>1728</v>
      </c>
      <c r="H42" s="53">
        <f>H39+H33</f>
        <v>2064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4"/>
      <c r="B43" s="424"/>
      <c r="C43" s="425"/>
      <c r="D43" s="425"/>
      <c r="E43" s="426"/>
      <c r="F43" s="557"/>
      <c r="G43" s="425"/>
      <c r="H43" s="425"/>
    </row>
    <row r="44" spans="1:8" ht="12">
      <c r="A44" s="314"/>
      <c r="B44" s="424"/>
      <c r="C44" s="425"/>
      <c r="D44" s="425"/>
      <c r="E44" s="426"/>
      <c r="F44" s="557"/>
      <c r="G44" s="425"/>
      <c r="H44" s="425"/>
    </row>
    <row r="45" spans="1:8" ht="12">
      <c r="A45" s="585" t="s">
        <v>863</v>
      </c>
      <c r="B45" s="585"/>
      <c r="C45" s="585"/>
      <c r="D45" s="585"/>
      <c r="E45" s="585"/>
      <c r="F45" s="557"/>
      <c r="G45" s="425"/>
      <c r="H45" s="425"/>
    </row>
    <row r="46" spans="1:8" ht="12">
      <c r="A46" s="314"/>
      <c r="B46" s="424"/>
      <c r="C46" s="425"/>
      <c r="D46" s="425"/>
      <c r="E46" s="426"/>
      <c r="F46" s="557"/>
      <c r="G46" s="425"/>
      <c r="H46" s="425"/>
    </row>
    <row r="47" spans="1:8" ht="12">
      <c r="A47" s="314"/>
      <c r="B47" s="424"/>
      <c r="C47" s="425"/>
      <c r="D47" s="425"/>
      <c r="E47" s="426"/>
      <c r="F47" s="557"/>
      <c r="G47" s="425"/>
      <c r="H47" s="425"/>
    </row>
    <row r="48" spans="1:15" ht="14.25">
      <c r="A48" s="500" t="s">
        <v>272</v>
      </c>
      <c r="B48" s="572" t="s">
        <v>867</v>
      </c>
      <c r="C48" s="427" t="s">
        <v>382</v>
      </c>
      <c r="D48" s="580"/>
      <c r="E48" s="580"/>
      <c r="F48" s="580"/>
      <c r="G48" s="580"/>
      <c r="H48" s="580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5"/>
      <c r="D49" s="425"/>
      <c r="E49" s="557"/>
      <c r="F49" s="557"/>
      <c r="G49" s="560"/>
      <c r="H49" s="560"/>
    </row>
    <row r="50" spans="1:8" ht="12.75" customHeight="1">
      <c r="A50" s="558"/>
      <c r="B50" s="559"/>
      <c r="C50" s="428" t="s">
        <v>782</v>
      </c>
      <c r="D50" s="581"/>
      <c r="E50" s="581"/>
      <c r="F50" s="581"/>
      <c r="G50" s="581"/>
      <c r="H50" s="581"/>
    </row>
    <row r="51" spans="1:8" ht="12">
      <c r="A51" s="561"/>
      <c r="B51" s="557"/>
      <c r="C51" s="425"/>
      <c r="D51" s="425"/>
      <c r="E51" s="557"/>
      <c r="F51" s="557"/>
      <c r="G51" s="560"/>
      <c r="H51" s="560"/>
    </row>
    <row r="52" spans="1:8" ht="12">
      <c r="A52" s="561"/>
      <c r="B52" s="557"/>
      <c r="C52" s="425"/>
      <c r="D52" s="425"/>
      <c r="E52" s="557"/>
      <c r="F52" s="557"/>
      <c r="G52" s="560"/>
      <c r="H52" s="560"/>
    </row>
    <row r="53" spans="1:8" ht="12">
      <c r="A53" s="561"/>
      <c r="B53" s="557"/>
      <c r="C53" s="425"/>
      <c r="D53" s="425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4" top="0.984251968503937" bottom="0.984251968503937" header="0.511811023622047" footer="0.511811023622047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5">
      <selection activeCell="A49" sqref="A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0" customWidth="1"/>
    <col min="4" max="4" width="21.25390625" style="540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5"/>
      <c r="B3" s="465"/>
      <c r="C3" s="466"/>
      <c r="D3" s="466"/>
      <c r="E3" s="324"/>
      <c r="F3" s="324"/>
    </row>
    <row r="4" spans="1:6" ht="15" customHeight="1">
      <c r="A4" s="467" t="s">
        <v>384</v>
      </c>
      <c r="B4" s="467" t="str">
        <f>'справка №1-БАЛАНС'!E3</f>
        <v>"КУАНТУМ ДИВЕЛОПМЪНТС" АДСИЦ</v>
      </c>
      <c r="C4" s="538" t="s">
        <v>2</v>
      </c>
      <c r="D4" s="538">
        <f>'справка №1-БАЛАНС'!H3</f>
        <v>131533240</v>
      </c>
      <c r="E4" s="323"/>
      <c r="F4" s="323"/>
    </row>
    <row r="5" spans="1:4" ht="15">
      <c r="A5" s="467" t="s">
        <v>275</v>
      </c>
      <c r="B5" s="467" t="str">
        <f>'справка №1-БАЛАНС'!E4</f>
        <v> </v>
      </c>
      <c r="C5" s="539" t="s">
        <v>4</v>
      </c>
      <c r="D5" s="538" t="str">
        <f>'справка №1-БАЛАНС'!H4</f>
        <v> </v>
      </c>
    </row>
    <row r="6" spans="1:6" ht="12" customHeight="1">
      <c r="A6" s="468" t="s">
        <v>5</v>
      </c>
      <c r="B6" s="503" t="str">
        <f>'справка №1-БАЛАНС'!E5</f>
        <v>КЪМ 31.12.2014</v>
      </c>
      <c r="C6" s="469"/>
      <c r="D6" s="470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2030</v>
      </c>
      <c r="D10" s="54">
        <v>1867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-487</v>
      </c>
      <c r="D11" s="54">
        <v>-376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-13</v>
      </c>
      <c r="D13" s="54">
        <v>-17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-290</v>
      </c>
      <c r="D14" s="54">
        <v>-262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-66</v>
      </c>
      <c r="D19" s="54">
        <v>-93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1174</v>
      </c>
      <c r="D20" s="55">
        <f>SUM(D10:D19)</f>
        <v>1119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>
        <v>-626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>
        <v>665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39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-2</v>
      </c>
      <c r="D39" s="54">
        <v>5</v>
      </c>
      <c r="E39" s="130"/>
      <c r="F39" s="130"/>
    </row>
    <row r="40" spans="1:6" ht="12">
      <c r="A40" s="332" t="s">
        <v>444</v>
      </c>
      <c r="B40" s="333" t="s">
        <v>445</v>
      </c>
      <c r="C40" s="54">
        <v>-1011</v>
      </c>
      <c r="D40" s="54">
        <v>-1103</v>
      </c>
      <c r="E40" s="130"/>
      <c r="F40" s="130"/>
    </row>
    <row r="41" spans="1:8" ht="12">
      <c r="A41" s="332" t="s">
        <v>446</v>
      </c>
      <c r="B41" s="333" t="s">
        <v>447</v>
      </c>
      <c r="C41" s="54">
        <v>-53</v>
      </c>
      <c r="D41" s="54">
        <v>-55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-1066</v>
      </c>
      <c r="D42" s="55">
        <f>SUM(D34:D41)</f>
        <v>-1153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108</v>
      </c>
      <c r="D43" s="55">
        <f>D42+D32+D20</f>
        <v>5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16</v>
      </c>
      <c r="D44" s="132">
        <v>11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124</v>
      </c>
      <c r="D45" s="55">
        <f>D44+D43</f>
        <v>16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124</v>
      </c>
      <c r="D46" s="56">
        <v>16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4.25">
      <c r="A49" s="45" t="s">
        <v>868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382</v>
      </c>
      <c r="C50" s="586"/>
      <c r="D50" s="58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782</v>
      </c>
      <c r="C52" s="586"/>
      <c r="D52" s="58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5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1" bottom="0.3" header="0.5118110236220472" footer="0.56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A38" sqref="A38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87" t="s">
        <v>460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2"/>
    </row>
    <row r="2" spans="1:14" s="529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9" customFormat="1" ht="15" customHeight="1">
      <c r="A3" s="464" t="s">
        <v>1</v>
      </c>
      <c r="B3" s="589" t="str">
        <f>'справка №1-БАЛАНС'!E3</f>
        <v>"КУАНТУМ ДИВЕЛОПМЪНТС" АДСИЦ</v>
      </c>
      <c r="C3" s="589"/>
      <c r="D3" s="589"/>
      <c r="E3" s="589"/>
      <c r="F3" s="589"/>
      <c r="G3" s="589"/>
      <c r="H3" s="589"/>
      <c r="I3" s="589"/>
      <c r="J3" s="473"/>
      <c r="K3" s="591" t="s">
        <v>2</v>
      </c>
      <c r="L3" s="591"/>
      <c r="M3" s="475">
        <f>'справка №1-БАЛАНС'!H3</f>
        <v>131533240</v>
      </c>
      <c r="N3" s="2"/>
    </row>
    <row r="4" spans="1:15" s="529" customFormat="1" ht="13.5" customHeight="1">
      <c r="A4" s="464" t="s">
        <v>461</v>
      </c>
      <c r="B4" s="589" t="str">
        <f>'справка №1-БАЛАНС'!E4</f>
        <v> </v>
      </c>
      <c r="C4" s="589"/>
      <c r="D4" s="589"/>
      <c r="E4" s="589"/>
      <c r="F4" s="589"/>
      <c r="G4" s="589"/>
      <c r="H4" s="589"/>
      <c r="I4" s="589"/>
      <c r="J4" s="136"/>
      <c r="K4" s="592" t="s">
        <v>4</v>
      </c>
      <c r="L4" s="592"/>
      <c r="M4" s="475" t="str">
        <f>'справка №1-БАЛАНС'!H4</f>
        <v> </v>
      </c>
      <c r="N4" s="3"/>
      <c r="O4" s="3"/>
    </row>
    <row r="5" spans="1:14" s="529" customFormat="1" ht="12.75" customHeight="1">
      <c r="A5" s="464" t="s">
        <v>5</v>
      </c>
      <c r="B5" s="593" t="str">
        <f>'справка №1-БАЛАНС'!E5</f>
        <v>КЪМ 31.12.2014</v>
      </c>
      <c r="C5" s="593"/>
      <c r="D5" s="593"/>
      <c r="E5" s="593"/>
      <c r="F5" s="476"/>
      <c r="G5" s="476"/>
      <c r="H5" s="476"/>
      <c r="I5" s="476"/>
      <c r="J5" s="476"/>
      <c r="K5" s="477"/>
      <c r="L5" s="325"/>
      <c r="M5" s="478" t="s">
        <v>6</v>
      </c>
      <c r="N5" s="4"/>
    </row>
    <row r="6" spans="1:14" s="530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0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0" customFormat="1" ht="22.5" customHeight="1">
      <c r="A8" s="204"/>
      <c r="B8" s="531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2"/>
      <c r="K8" s="179"/>
      <c r="L8" s="179"/>
      <c r="M8" s="181"/>
      <c r="N8" s="135"/>
    </row>
    <row r="9" spans="1:14" s="530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0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9338</v>
      </c>
      <c r="J11" s="58">
        <f>'справка №1-БАЛАНС'!H29+'справка №1-БАЛАНС'!H32</f>
        <v>0</v>
      </c>
      <c r="K11" s="60"/>
      <c r="L11" s="344">
        <f>SUM(C11:K11)</f>
        <v>9988</v>
      </c>
      <c r="M11" s="58">
        <f>'справка №1-БАЛАНС'!H39</f>
        <v>0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9338</v>
      </c>
      <c r="J15" s="61">
        <f t="shared" si="2"/>
        <v>0</v>
      </c>
      <c r="K15" s="61">
        <f t="shared" si="2"/>
        <v>0</v>
      </c>
      <c r="L15" s="344">
        <f t="shared" si="1"/>
        <v>9988</v>
      </c>
      <c r="M15" s="61">
        <f t="shared" si="2"/>
        <v>0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1265</v>
      </c>
      <c r="J16" s="345">
        <f>+'справка №1-БАЛАНС'!G32</f>
        <v>0</v>
      </c>
      <c r="K16" s="60"/>
      <c r="L16" s="344">
        <f t="shared" si="1"/>
        <v>1265</v>
      </c>
      <c r="M16" s="60"/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-1065</v>
      </c>
      <c r="J17" s="62">
        <f>J18+J19</f>
        <v>0</v>
      </c>
      <c r="K17" s="62">
        <f t="shared" si="3"/>
        <v>0</v>
      </c>
      <c r="L17" s="344">
        <f t="shared" si="1"/>
        <v>-1065</v>
      </c>
      <c r="M17" s="62">
        <f>M18+M19</f>
        <v>0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-1065</v>
      </c>
      <c r="J18" s="60"/>
      <c r="K18" s="60"/>
      <c r="L18" s="344">
        <f t="shared" si="1"/>
        <v>-1065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9538</v>
      </c>
      <c r="J29" s="59">
        <f t="shared" si="6"/>
        <v>0</v>
      </c>
      <c r="K29" s="59">
        <f t="shared" si="6"/>
        <v>0</v>
      </c>
      <c r="L29" s="344">
        <f t="shared" si="1"/>
        <v>10188</v>
      </c>
      <c r="M29" s="59">
        <f t="shared" si="6"/>
        <v>0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9538</v>
      </c>
      <c r="J32" s="59">
        <f t="shared" si="7"/>
        <v>0</v>
      </c>
      <c r="K32" s="59">
        <f t="shared" si="7"/>
        <v>0</v>
      </c>
      <c r="L32" s="344">
        <f t="shared" si="1"/>
        <v>10188</v>
      </c>
      <c r="M32" s="59">
        <f>M29+M30+M31</f>
        <v>0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0" t="s">
        <v>864</v>
      </c>
      <c r="B35" s="590"/>
      <c r="C35" s="590"/>
      <c r="D35" s="590"/>
      <c r="E35" s="590"/>
      <c r="F35" s="590"/>
      <c r="G35" s="590"/>
      <c r="H35" s="590"/>
      <c r="I35" s="590"/>
      <c r="J35" s="59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4.25">
      <c r="A38" s="45" t="s">
        <v>868</v>
      </c>
      <c r="B38" s="19"/>
      <c r="C38" s="15"/>
      <c r="D38" s="588" t="s">
        <v>522</v>
      </c>
      <c r="E38" s="588"/>
      <c r="F38" s="588"/>
      <c r="G38" s="588"/>
      <c r="H38" s="588"/>
      <c r="I38" s="588"/>
      <c r="J38" s="15" t="s">
        <v>859</v>
      </c>
      <c r="K38" s="15"/>
      <c r="L38" s="588"/>
      <c r="M38" s="588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8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8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8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59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3">
      <selection activeCell="B44" sqref="B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"КУАНТУМ ДИВЕЛОПМЪНТС" АДСИЦ</v>
      </c>
      <c r="D2" s="599"/>
      <c r="E2" s="599"/>
      <c r="F2" s="599"/>
      <c r="G2" s="599"/>
      <c r="H2" s="599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131533240</v>
      </c>
      <c r="P2" s="480"/>
      <c r="Q2" s="480"/>
      <c r="R2" s="523"/>
    </row>
    <row r="3" spans="1:18" ht="15">
      <c r="A3" s="597" t="s">
        <v>5</v>
      </c>
      <c r="B3" s="598"/>
      <c r="C3" s="600" t="str">
        <f>'справка №1-БАЛАНС'!E5</f>
        <v>КЪМ 31.12.2014</v>
      </c>
      <c r="D3" s="600"/>
      <c r="E3" s="600"/>
      <c r="F3" s="482"/>
      <c r="G3" s="482"/>
      <c r="H3" s="482"/>
      <c r="I3" s="482"/>
      <c r="J3" s="482"/>
      <c r="K3" s="482"/>
      <c r="L3" s="482"/>
      <c r="M3" s="605" t="s">
        <v>4</v>
      </c>
      <c r="N3" s="605"/>
      <c r="O3" s="479" t="str">
        <f>'справка №1-БАЛАНС'!H4</f>
        <v> </v>
      </c>
      <c r="P3" s="483"/>
      <c r="Q3" s="483"/>
      <c r="R3" s="524"/>
    </row>
    <row r="4" spans="1:18" ht="12">
      <c r="A4" s="484" t="s">
        <v>524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525</v>
      </c>
    </row>
    <row r="5" spans="1:18" s="100" customFormat="1" ht="30.75" customHeight="1">
      <c r="A5" s="606" t="s">
        <v>464</v>
      </c>
      <c r="B5" s="607"/>
      <c r="C5" s="594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48">
      <c r="A6" s="608"/>
      <c r="B6" s="609"/>
      <c r="C6" s="595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7" customFormat="1" ht="24">
      <c r="A15" s="452" t="s">
        <v>860</v>
      </c>
      <c r="B15" s="374" t="s">
        <v>861</v>
      </c>
      <c r="C15" s="453" t="s">
        <v>862</v>
      </c>
      <c r="D15" s="454">
        <v>24</v>
      </c>
      <c r="E15" s="454"/>
      <c r="F15" s="454"/>
      <c r="G15" s="74">
        <f t="shared" si="2"/>
        <v>24</v>
      </c>
      <c r="H15" s="455"/>
      <c r="I15" s="455"/>
      <c r="J15" s="74">
        <f t="shared" si="3"/>
        <v>24</v>
      </c>
      <c r="K15" s="455"/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24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24</v>
      </c>
      <c r="E17" s="194">
        <f>SUM(E9:E16)</f>
        <v>0</v>
      </c>
      <c r="F17" s="194">
        <f>SUM(F9:F16)</f>
        <v>0</v>
      </c>
      <c r="G17" s="74">
        <f t="shared" si="2"/>
        <v>24</v>
      </c>
      <c r="H17" s="75">
        <f>SUM(H9:H16)</f>
        <v>0</v>
      </c>
      <c r="I17" s="75">
        <f>SUM(I9:I16)</f>
        <v>0</v>
      </c>
      <c r="J17" s="74">
        <f t="shared" si="3"/>
        <v>24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24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10016</v>
      </c>
      <c r="E18" s="187">
        <v>193</v>
      </c>
      <c r="F18" s="187"/>
      <c r="G18" s="74">
        <f t="shared" si="2"/>
        <v>10209</v>
      </c>
      <c r="H18" s="63"/>
      <c r="I18" s="63"/>
      <c r="J18" s="74">
        <f t="shared" si="3"/>
        <v>10209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10209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1" customFormat="1" ht="12">
      <c r="A39" s="370" t="s">
        <v>603</v>
      </c>
      <c r="B39" s="370" t="s">
        <v>604</v>
      </c>
      <c r="C39" s="369" t="s">
        <v>605</v>
      </c>
      <c r="D39" s="569"/>
      <c r="E39" s="569"/>
      <c r="F39" s="569"/>
      <c r="G39" s="74">
        <f t="shared" si="2"/>
        <v>0</v>
      </c>
      <c r="H39" s="569"/>
      <c r="I39" s="569"/>
      <c r="J39" s="74">
        <f t="shared" si="3"/>
        <v>0</v>
      </c>
      <c r="K39" s="569"/>
      <c r="L39" s="569"/>
      <c r="M39" s="569"/>
      <c r="N39" s="74">
        <f t="shared" si="4"/>
        <v>0</v>
      </c>
      <c r="O39" s="569"/>
      <c r="P39" s="569"/>
      <c r="Q39" s="74">
        <f t="shared" si="9"/>
        <v>0</v>
      </c>
      <c r="R39" s="74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6"/>
      <c r="B40" s="370" t="s">
        <v>606</v>
      </c>
      <c r="C40" s="359" t="s">
        <v>607</v>
      </c>
      <c r="D40" s="437">
        <f>D17+D18+D19+D25+D38+D39</f>
        <v>10040</v>
      </c>
      <c r="E40" s="437">
        <f>E17+E18+E19+E25+E38+E39</f>
        <v>193</v>
      </c>
      <c r="F40" s="437">
        <f aca="true" t="shared" si="13" ref="F40:R40">F17+F18+F19+F25+F38+F39</f>
        <v>0</v>
      </c>
      <c r="G40" s="437">
        <f t="shared" si="13"/>
        <v>10233</v>
      </c>
      <c r="H40" s="437">
        <f t="shared" si="13"/>
        <v>0</v>
      </c>
      <c r="I40" s="437">
        <f t="shared" si="13"/>
        <v>0</v>
      </c>
      <c r="J40" s="437">
        <f t="shared" si="13"/>
        <v>10233</v>
      </c>
      <c r="K40" s="437">
        <f t="shared" si="13"/>
        <v>0</v>
      </c>
      <c r="L40" s="437">
        <f t="shared" si="13"/>
        <v>0</v>
      </c>
      <c r="M40" s="437">
        <f t="shared" si="13"/>
        <v>0</v>
      </c>
      <c r="N40" s="437">
        <f t="shared" si="13"/>
        <v>0</v>
      </c>
      <c r="O40" s="437">
        <f t="shared" si="13"/>
        <v>0</v>
      </c>
      <c r="P40" s="437">
        <f t="shared" si="13"/>
        <v>0</v>
      </c>
      <c r="Q40" s="437">
        <f t="shared" si="13"/>
        <v>0</v>
      </c>
      <c r="R40" s="437">
        <f t="shared" si="13"/>
        <v>10233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4.25">
      <c r="A44" s="351"/>
      <c r="B44" s="45" t="s">
        <v>868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596"/>
      <c r="L44" s="596"/>
      <c r="M44" s="596"/>
      <c r="N44" s="596"/>
      <c r="O44" s="601" t="s">
        <v>782</v>
      </c>
      <c r="P44" s="602"/>
      <c r="Q44" s="602"/>
      <c r="R44" s="602"/>
    </row>
    <row r="45" spans="1:18" ht="12">
      <c r="A45" s="349"/>
      <c r="B45" s="349"/>
      <c r="C45" s="349"/>
      <c r="D45" s="528"/>
      <c r="E45" s="528"/>
      <c r="F45" s="528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8"/>
      <c r="E46" s="528"/>
      <c r="F46" s="528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8"/>
      <c r="E47" s="528"/>
      <c r="F47" s="528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8"/>
      <c r="E48" s="528"/>
      <c r="F48" s="528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8"/>
      <c r="E49" s="528"/>
      <c r="F49" s="528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8"/>
      <c r="E50" s="528"/>
      <c r="F50" s="528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5">
      <selection activeCell="A109" sqref="A109:B10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3" t="s">
        <v>610</v>
      </c>
      <c r="B1" s="613"/>
      <c r="C1" s="613"/>
      <c r="D1" s="613"/>
      <c r="E1" s="613"/>
      <c r="F1" s="137"/>
    </row>
    <row r="2" spans="1:6" ht="12">
      <c r="A2" s="487"/>
      <c r="B2" s="488"/>
      <c r="C2" s="489"/>
      <c r="D2" s="107"/>
      <c r="E2" s="522"/>
      <c r="F2" s="99"/>
    </row>
    <row r="3" spans="1:15" ht="13.5" customHeight="1">
      <c r="A3" s="490" t="s">
        <v>384</v>
      </c>
      <c r="B3" s="616" t="str">
        <f>'справка №1-БАЛАНС'!E3</f>
        <v>"КУАНТУМ ДИВЕЛОПМЪНТС" АДСИЦ</v>
      </c>
      <c r="C3" s="617"/>
      <c r="D3" s="523" t="s">
        <v>2</v>
      </c>
      <c r="E3" s="107">
        <f>'справка №1-БАЛАНС'!H3</f>
        <v>131533240</v>
      </c>
      <c r="F3" s="520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1" t="s">
        <v>5</v>
      </c>
      <c r="B4" s="614" t="str">
        <f>'справка №1-БАЛАНС'!E5</f>
        <v>КЪМ 31.12.2014</v>
      </c>
      <c r="C4" s="615"/>
      <c r="D4" s="524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2" t="s">
        <v>611</v>
      </c>
      <c r="B5" s="493"/>
      <c r="C5" s="494"/>
      <c r="D5" s="107"/>
      <c r="E5" s="495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86</v>
      </c>
      <c r="D28" s="108">
        <v>86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</v>
      </c>
      <c r="D38" s="105">
        <f>SUM(D39:D42)</f>
        <v>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</v>
      </c>
      <c r="D42" s="108">
        <v>2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88</v>
      </c>
      <c r="D43" s="104">
        <f>D24+D28+D29+D31+D30+D32+D33+D38</f>
        <v>88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88</v>
      </c>
      <c r="D44" s="103">
        <f>D43+D21+D19+D9</f>
        <v>88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82</v>
      </c>
      <c r="D85" s="104">
        <f>SUM(D86:D90)+D94</f>
        <v>82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69</v>
      </c>
      <c r="D87" s="108">
        <v>69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</v>
      </c>
      <c r="D89" s="108">
        <v>1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11</v>
      </c>
      <c r="D90" s="103">
        <f>SUM(D91:D93)</f>
        <v>11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11</v>
      </c>
      <c r="D92" s="108">
        <v>11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175</v>
      </c>
      <c r="D95" s="108">
        <v>175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257</v>
      </c>
      <c r="D96" s="104">
        <f>D85+D80+D75+D71+D95</f>
        <v>257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257</v>
      </c>
      <c r="D97" s="104">
        <f>D96+D68+D66</f>
        <v>257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5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5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2" t="s">
        <v>781</v>
      </c>
      <c r="B107" s="612"/>
      <c r="C107" s="612"/>
      <c r="D107" s="612"/>
      <c r="E107" s="612"/>
      <c r="F107" s="61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1" t="s">
        <v>868</v>
      </c>
      <c r="B109" s="611"/>
      <c r="C109" s="611" t="s">
        <v>382</v>
      </c>
      <c r="D109" s="611"/>
      <c r="E109" s="611"/>
      <c r="F109" s="611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0" t="s">
        <v>782</v>
      </c>
      <c r="D111" s="610"/>
      <c r="E111" s="610"/>
      <c r="F111" s="61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6299212598425197" top="0.5118110236220472" bottom="0.3937007874015748" header="0.32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tabSelected="1" zoomScalePageLayoutView="0" workbookViewId="0" topLeftCell="A16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1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6" t="s">
        <v>384</v>
      </c>
      <c r="B4" s="618" t="str">
        <f>'справка №1-БАЛАНС'!E3</f>
        <v>"КУАНТУМ ДИВЕЛОПМЪНТС" АДСИЦ</v>
      </c>
      <c r="C4" s="618"/>
      <c r="D4" s="618"/>
      <c r="E4" s="618"/>
      <c r="F4" s="618"/>
      <c r="G4" s="624" t="s">
        <v>2</v>
      </c>
      <c r="H4" s="624"/>
      <c r="I4" s="497">
        <f>'справка №1-БАЛАНС'!H3</f>
        <v>131533240</v>
      </c>
    </row>
    <row r="5" spans="1:9" ht="15">
      <c r="A5" s="498" t="s">
        <v>5</v>
      </c>
      <c r="B5" s="619" t="str">
        <f>'справка №1-БАЛАНС'!E5</f>
        <v>КЪМ 31.12.2014</v>
      </c>
      <c r="C5" s="619"/>
      <c r="D5" s="619"/>
      <c r="E5" s="619"/>
      <c r="F5" s="619"/>
      <c r="G5" s="622" t="s">
        <v>4</v>
      </c>
      <c r="H5" s="623"/>
      <c r="I5" s="497" t="str">
        <f>'справка №1-БАЛАНС'!H4</f>
        <v> 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785</v>
      </c>
    </row>
    <row r="7" spans="1:9" s="517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7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7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8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8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8" customFormat="1" ht="15">
      <c r="A12" s="76" t="s">
        <v>795</v>
      </c>
      <c r="B12" s="90" t="s">
        <v>796</v>
      </c>
      <c r="C12" s="438"/>
      <c r="D12" s="98"/>
      <c r="E12" s="98"/>
      <c r="F12" s="98"/>
      <c r="G12" s="98"/>
      <c r="H12" s="98"/>
      <c r="I12" s="434">
        <f>F12+G12-H12</f>
        <v>0</v>
      </c>
    </row>
    <row r="13" spans="1:9" s="518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8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8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8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8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8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8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6" t="s">
        <v>810</v>
      </c>
      <c r="B22" s="90" t="s">
        <v>811</v>
      </c>
      <c r="C22" s="98"/>
      <c r="D22" s="98"/>
      <c r="E22" s="98"/>
      <c r="F22" s="439"/>
      <c r="G22" s="98"/>
      <c r="H22" s="98"/>
      <c r="I22" s="434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18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8" customFormat="1" ht="15" customHeight="1">
      <c r="A30" s="45" t="s">
        <v>869</v>
      </c>
      <c r="B30" s="621"/>
      <c r="C30" s="621"/>
      <c r="D30" s="456" t="s">
        <v>820</v>
      </c>
      <c r="E30" s="620"/>
      <c r="F30" s="620"/>
      <c r="G30" s="620"/>
      <c r="H30" s="420" t="s">
        <v>782</v>
      </c>
      <c r="I30" s="620"/>
      <c r="J30" s="620"/>
    </row>
    <row r="31" spans="1:9" s="518" customFormat="1" ht="12">
      <c r="A31" s="349"/>
      <c r="B31" s="388"/>
      <c r="C31" s="349"/>
      <c r="D31" s="520"/>
      <c r="E31" s="520"/>
      <c r="F31" s="520"/>
      <c r="G31" s="520"/>
      <c r="H31" s="520"/>
      <c r="I31" s="520"/>
    </row>
    <row r="32" spans="1:9" s="518" customFormat="1" ht="12">
      <c r="A32" s="349"/>
      <c r="B32" s="388"/>
      <c r="C32" s="349"/>
      <c r="D32" s="520"/>
      <c r="E32" s="520"/>
      <c r="F32" s="520"/>
      <c r="G32" s="520"/>
      <c r="H32" s="520"/>
      <c r="I32" s="520"/>
    </row>
    <row r="33" spans="1:9" s="518" customFormat="1" ht="12">
      <c r="A33" s="107"/>
      <c r="B33" s="521"/>
      <c r="C33" s="107"/>
      <c r="D33" s="522"/>
      <c r="E33" s="522"/>
      <c r="F33" s="522"/>
      <c r="G33" s="522"/>
      <c r="H33" s="522"/>
      <c r="I33" s="522"/>
    </row>
    <row r="34" spans="1:9" s="518" customFormat="1" ht="12">
      <c r="A34" s="107"/>
      <c r="B34" s="521"/>
      <c r="C34" s="107"/>
      <c r="D34" s="522"/>
      <c r="E34" s="522"/>
      <c r="F34" s="522"/>
      <c r="G34" s="522"/>
      <c r="H34" s="522"/>
      <c r="I34" s="522"/>
    </row>
    <row r="35" spans="1:9" s="518" customFormat="1" ht="12">
      <c r="A35" s="107"/>
      <c r="B35" s="521"/>
      <c r="C35" s="107"/>
      <c r="D35" s="522"/>
      <c r="E35" s="522"/>
      <c r="F35" s="522"/>
      <c r="G35" s="522"/>
      <c r="H35" s="522"/>
      <c r="I35" s="522"/>
    </row>
    <row r="36" spans="1:9" s="518" customFormat="1" ht="12">
      <c r="A36" s="107"/>
      <c r="B36" s="521"/>
      <c r="C36" s="107"/>
      <c r="D36" s="522"/>
      <c r="E36" s="522"/>
      <c r="F36" s="522"/>
      <c r="G36" s="522"/>
      <c r="H36" s="522"/>
      <c r="I36" s="522"/>
    </row>
    <row r="37" spans="1:9" s="518" customFormat="1" ht="12">
      <c r="A37" s="107"/>
      <c r="B37" s="521"/>
      <c r="C37" s="107"/>
      <c r="D37" s="522"/>
      <c r="E37" s="522"/>
      <c r="F37" s="522"/>
      <c r="G37" s="522"/>
      <c r="H37" s="522"/>
      <c r="I37" s="522"/>
    </row>
    <row r="38" spans="1:9" s="518" customFormat="1" ht="12">
      <c r="A38" s="107"/>
      <c r="B38" s="521"/>
      <c r="C38" s="107"/>
      <c r="D38" s="522"/>
      <c r="E38" s="522"/>
      <c r="F38" s="522"/>
      <c r="G38" s="522"/>
      <c r="H38" s="522"/>
      <c r="I38" s="522"/>
    </row>
    <row r="39" spans="1:9" s="518" customFormat="1" ht="12">
      <c r="A39" s="107"/>
      <c r="B39" s="521"/>
      <c r="C39" s="107"/>
      <c r="D39" s="522"/>
      <c r="E39" s="522"/>
      <c r="F39" s="522"/>
      <c r="G39" s="522"/>
      <c r="H39" s="522"/>
      <c r="I39" s="522"/>
    </row>
    <row r="40" spans="1:9" s="518" customFormat="1" ht="12">
      <c r="A40" s="107"/>
      <c r="B40" s="521"/>
      <c r="C40" s="107"/>
      <c r="D40" s="522"/>
      <c r="E40" s="522"/>
      <c r="F40" s="522"/>
      <c r="G40" s="522"/>
      <c r="H40" s="522"/>
      <c r="I40" s="522"/>
    </row>
    <row r="41" spans="1:9" s="518" customFormat="1" ht="12">
      <c r="A41" s="107"/>
      <c r="B41" s="521"/>
      <c r="C41" s="107"/>
      <c r="D41" s="522"/>
      <c r="E41" s="522"/>
      <c r="F41" s="522"/>
      <c r="G41" s="522"/>
      <c r="H41" s="522"/>
      <c r="I41" s="522"/>
    </row>
    <row r="42" spans="1:9" s="518" customFormat="1" ht="12">
      <c r="A42" s="107"/>
      <c r="B42" s="521"/>
      <c r="C42" s="107"/>
      <c r="D42" s="522"/>
      <c r="E42" s="522"/>
      <c r="F42" s="522"/>
      <c r="G42" s="522"/>
      <c r="H42" s="522"/>
      <c r="I42" s="522"/>
    </row>
    <row r="43" spans="1:9" s="518" customFormat="1" ht="12">
      <c r="A43" s="107"/>
      <c r="B43" s="521"/>
      <c r="C43" s="107"/>
      <c r="D43" s="522"/>
      <c r="E43" s="522"/>
      <c r="F43" s="522"/>
      <c r="G43" s="522"/>
      <c r="H43" s="522"/>
      <c r="I43" s="522"/>
    </row>
    <row r="44" spans="1:9" s="518" customFormat="1" ht="12">
      <c r="A44" s="107"/>
      <c r="B44" s="521"/>
      <c r="C44" s="107"/>
      <c r="D44" s="522"/>
      <c r="E44" s="522"/>
      <c r="F44" s="522"/>
      <c r="G44" s="522"/>
      <c r="H44" s="522"/>
      <c r="I44" s="522"/>
    </row>
    <row r="45" spans="1:9" s="518" customFormat="1" ht="12">
      <c r="A45" s="107"/>
      <c r="B45" s="521"/>
      <c r="C45" s="107"/>
      <c r="D45" s="522"/>
      <c r="E45" s="522"/>
      <c r="F45" s="522"/>
      <c r="G45" s="522"/>
      <c r="H45" s="522"/>
      <c r="I45" s="522"/>
    </row>
    <row r="46" spans="1:9" s="518" customFormat="1" ht="12">
      <c r="A46" s="107"/>
      <c r="B46" s="521"/>
      <c r="C46" s="107"/>
      <c r="D46" s="522"/>
      <c r="E46" s="522"/>
      <c r="F46" s="522"/>
      <c r="G46" s="522"/>
      <c r="H46" s="522"/>
      <c r="I46" s="522"/>
    </row>
    <row r="47" spans="1:9" s="518" customFormat="1" ht="12">
      <c r="A47" s="107"/>
      <c r="B47" s="521"/>
      <c r="C47" s="107"/>
      <c r="D47" s="522"/>
      <c r="E47" s="522"/>
      <c r="F47" s="522"/>
      <c r="G47" s="522"/>
      <c r="H47" s="522"/>
      <c r="I47" s="522"/>
    </row>
    <row r="48" spans="1:9" s="518" customFormat="1" ht="12">
      <c r="A48" s="107"/>
      <c r="B48" s="521"/>
      <c r="C48" s="107"/>
      <c r="D48" s="522"/>
      <c r="E48" s="522"/>
      <c r="F48" s="522"/>
      <c r="G48" s="522"/>
      <c r="H48" s="522"/>
      <c r="I48" s="522"/>
    </row>
    <row r="49" spans="1:9" s="518" customFormat="1" ht="12">
      <c r="A49" s="107"/>
      <c r="B49" s="521"/>
      <c r="C49" s="107"/>
      <c r="D49" s="522"/>
      <c r="E49" s="522"/>
      <c r="F49" s="522"/>
      <c r="G49" s="522"/>
      <c r="H49" s="522"/>
      <c r="I49" s="522"/>
    </row>
    <row r="50" spans="1:9" s="518" customFormat="1" ht="12">
      <c r="A50" s="107"/>
      <c r="B50" s="521"/>
      <c r="C50" s="107"/>
      <c r="D50" s="522"/>
      <c r="E50" s="522"/>
      <c r="F50" s="522"/>
      <c r="G50" s="522"/>
      <c r="H50" s="522"/>
      <c r="I50" s="522"/>
    </row>
    <row r="51" spans="1:9" s="518" customFormat="1" ht="12">
      <c r="A51" s="107"/>
      <c r="B51" s="521"/>
      <c r="C51" s="107"/>
      <c r="D51" s="522"/>
      <c r="E51" s="522"/>
      <c r="F51" s="522"/>
      <c r="G51" s="522"/>
      <c r="H51" s="522"/>
      <c r="I51" s="522"/>
    </row>
    <row r="52" spans="1:9" s="518" customFormat="1" ht="12">
      <c r="A52" s="107"/>
      <c r="B52" s="521"/>
      <c r="C52" s="107"/>
      <c r="D52" s="522"/>
      <c r="E52" s="522"/>
      <c r="F52" s="522"/>
      <c r="G52" s="522"/>
      <c r="H52" s="522"/>
      <c r="I52" s="522"/>
    </row>
    <row r="53" spans="1:9" s="518" customFormat="1" ht="12">
      <c r="A53" s="107"/>
      <c r="B53" s="521"/>
      <c r="C53" s="107"/>
      <c r="D53" s="522"/>
      <c r="E53" s="522"/>
      <c r="F53" s="522"/>
      <c r="G53" s="522"/>
      <c r="H53" s="522"/>
      <c r="I53" s="522"/>
    </row>
    <row r="54" spans="1:9" s="518" customFormat="1" ht="12">
      <c r="A54" s="107"/>
      <c r="B54" s="521"/>
      <c r="C54" s="107"/>
      <c r="D54" s="522"/>
      <c r="E54" s="522"/>
      <c r="F54" s="522"/>
      <c r="G54" s="522"/>
      <c r="H54" s="522"/>
      <c r="I54" s="522"/>
    </row>
    <row r="55" spans="1:9" s="518" customFormat="1" ht="12">
      <c r="A55" s="107"/>
      <c r="B55" s="521"/>
      <c r="C55" s="107"/>
      <c r="D55" s="522"/>
      <c r="E55" s="522"/>
      <c r="F55" s="522"/>
      <c r="G55" s="522"/>
      <c r="H55" s="522"/>
      <c r="I55" s="522"/>
    </row>
    <row r="56" spans="1:9" s="518" customFormat="1" ht="12">
      <c r="A56" s="107"/>
      <c r="B56" s="521"/>
      <c r="C56" s="107"/>
      <c r="D56" s="522"/>
      <c r="E56" s="522"/>
      <c r="F56" s="522"/>
      <c r="G56" s="522"/>
      <c r="H56" s="522"/>
      <c r="I56" s="522"/>
    </row>
    <row r="57" spans="1:9" s="518" customFormat="1" ht="12">
      <c r="A57" s="107"/>
      <c r="B57" s="521"/>
      <c r="C57" s="107"/>
      <c r="D57" s="522"/>
      <c r="E57" s="522"/>
      <c r="F57" s="522"/>
      <c r="G57" s="522"/>
      <c r="H57" s="522"/>
      <c r="I57" s="522"/>
    </row>
    <row r="58" spans="1:9" s="518" customFormat="1" ht="12">
      <c r="A58" s="107"/>
      <c r="B58" s="521"/>
      <c r="C58" s="107"/>
      <c r="D58" s="522"/>
      <c r="E58" s="522"/>
      <c r="F58" s="522"/>
      <c r="G58" s="522"/>
      <c r="H58" s="522"/>
      <c r="I58" s="522"/>
    </row>
    <row r="59" spans="1:9" s="518" customFormat="1" ht="12">
      <c r="A59" s="107"/>
      <c r="B59" s="521"/>
      <c r="C59" s="107"/>
      <c r="D59" s="522"/>
      <c r="E59" s="522"/>
      <c r="F59" s="522"/>
      <c r="G59" s="522"/>
      <c r="H59" s="522"/>
      <c r="I59" s="522"/>
    </row>
    <row r="60" spans="1:9" s="518" customFormat="1" ht="12">
      <c r="A60" s="107"/>
      <c r="B60" s="521"/>
      <c r="C60" s="107"/>
      <c r="D60" s="522"/>
      <c r="E60" s="522"/>
      <c r="F60" s="522"/>
      <c r="G60" s="522"/>
      <c r="H60" s="522"/>
      <c r="I60" s="522"/>
    </row>
    <row r="61" spans="1:9" s="518" customFormat="1" ht="12">
      <c r="A61" s="107"/>
      <c r="B61" s="521"/>
      <c r="C61" s="107"/>
      <c r="D61" s="522"/>
      <c r="E61" s="522"/>
      <c r="F61" s="522"/>
      <c r="G61" s="522"/>
      <c r="H61" s="522"/>
      <c r="I61" s="522"/>
    </row>
    <row r="62" spans="1:9" s="518" customFormat="1" ht="12">
      <c r="A62" s="107"/>
      <c r="B62" s="521"/>
      <c r="C62" s="107"/>
      <c r="D62" s="522"/>
      <c r="E62" s="522"/>
      <c r="F62" s="522"/>
      <c r="G62" s="522"/>
      <c r="H62" s="522"/>
      <c r="I62" s="522"/>
    </row>
    <row r="63" spans="1:9" s="518" customFormat="1" ht="12">
      <c r="A63" s="107"/>
      <c r="B63" s="521"/>
      <c r="C63" s="107"/>
      <c r="D63" s="522"/>
      <c r="E63" s="522"/>
      <c r="F63" s="522"/>
      <c r="G63" s="522"/>
      <c r="H63" s="522"/>
      <c r="I63" s="522"/>
    </row>
    <row r="64" spans="1:9" s="518" customFormat="1" ht="12">
      <c r="A64" s="107"/>
      <c r="B64" s="521"/>
      <c r="C64" s="107"/>
      <c r="D64" s="522"/>
      <c r="E64" s="522"/>
      <c r="F64" s="522"/>
      <c r="G64" s="522"/>
      <c r="H64" s="522"/>
      <c r="I64" s="522"/>
    </row>
    <row r="65" spans="1:9" s="518" customFormat="1" ht="12">
      <c r="A65" s="107"/>
      <c r="B65" s="521"/>
      <c r="C65" s="107"/>
      <c r="D65" s="522"/>
      <c r="E65" s="522"/>
      <c r="F65" s="522"/>
      <c r="G65" s="522"/>
      <c r="H65" s="522"/>
      <c r="I65" s="522"/>
    </row>
    <row r="66" spans="1:9" s="518" customFormat="1" ht="12">
      <c r="A66" s="107"/>
      <c r="B66" s="521"/>
      <c r="C66" s="107"/>
      <c r="D66" s="522"/>
      <c r="E66" s="522"/>
      <c r="F66" s="522"/>
      <c r="G66" s="522"/>
      <c r="H66" s="522"/>
      <c r="I66" s="522"/>
    </row>
    <row r="67" spans="1:9" s="518" customFormat="1" ht="12">
      <c r="A67" s="107"/>
      <c r="B67" s="521"/>
      <c r="C67" s="107"/>
      <c r="D67" s="522"/>
      <c r="E67" s="522"/>
      <c r="F67" s="522"/>
      <c r="G67" s="522"/>
      <c r="H67" s="522"/>
      <c r="I67" s="522"/>
    </row>
    <row r="68" spans="1:9" s="518" customFormat="1" ht="12">
      <c r="A68" s="107"/>
      <c r="B68" s="521"/>
      <c r="C68" s="107"/>
      <c r="D68" s="522"/>
      <c r="E68" s="522"/>
      <c r="F68" s="522"/>
      <c r="G68" s="522"/>
      <c r="H68" s="522"/>
      <c r="I68" s="522"/>
    </row>
    <row r="69" spans="1:9" s="518" customFormat="1" ht="12">
      <c r="A69" s="107"/>
      <c r="B69" s="521"/>
      <c r="C69" s="107"/>
      <c r="D69" s="522"/>
      <c r="E69" s="522"/>
      <c r="F69" s="522"/>
      <c r="G69" s="522"/>
      <c r="H69" s="522"/>
      <c r="I69" s="522"/>
    </row>
    <row r="70" spans="1:9" s="518" customFormat="1" ht="12">
      <c r="A70" s="107"/>
      <c r="B70" s="521"/>
      <c r="C70" s="107"/>
      <c r="D70" s="522"/>
      <c r="E70" s="522"/>
      <c r="F70" s="522"/>
      <c r="G70" s="522"/>
      <c r="H70" s="522"/>
      <c r="I70" s="522"/>
    </row>
    <row r="71" spans="1:9" s="518" customFormat="1" ht="12">
      <c r="A71" s="107"/>
      <c r="B71" s="521"/>
      <c r="C71" s="107"/>
      <c r="D71" s="522"/>
      <c r="E71" s="522"/>
      <c r="F71" s="522"/>
      <c r="G71" s="522"/>
      <c r="H71" s="522"/>
      <c r="I71" s="522"/>
    </row>
    <row r="72" spans="1:9" s="518" customFormat="1" ht="12">
      <c r="A72" s="107"/>
      <c r="B72" s="521"/>
      <c r="C72" s="107"/>
      <c r="D72" s="522"/>
      <c r="E72" s="522"/>
      <c r="F72" s="522"/>
      <c r="G72" s="522"/>
      <c r="H72" s="522"/>
      <c r="I72" s="522"/>
    </row>
    <row r="73" spans="1:9" s="518" customFormat="1" ht="12">
      <c r="A73" s="107"/>
      <c r="B73" s="521"/>
      <c r="C73" s="107"/>
      <c r="D73" s="522"/>
      <c r="E73" s="522"/>
      <c r="F73" s="522"/>
      <c r="G73" s="522"/>
      <c r="H73" s="522"/>
      <c r="I73" s="522"/>
    </row>
    <row r="74" spans="1:9" s="518" customFormat="1" ht="12">
      <c r="A74" s="107"/>
      <c r="B74" s="521"/>
      <c r="C74" s="107"/>
      <c r="D74" s="522"/>
      <c r="E74" s="522"/>
      <c r="F74" s="522"/>
      <c r="G74" s="522"/>
      <c r="H74" s="522"/>
      <c r="I74" s="522"/>
    </row>
    <row r="75" spans="1:9" s="518" customFormat="1" ht="12">
      <c r="A75" s="107"/>
      <c r="B75" s="521"/>
      <c r="C75" s="107"/>
      <c r="D75" s="522"/>
      <c r="E75" s="522"/>
      <c r="F75" s="522"/>
      <c r="G75" s="522"/>
      <c r="H75" s="522"/>
      <c r="I75" s="522"/>
    </row>
    <row r="76" spans="1:9" s="518" customFormat="1" ht="12">
      <c r="A76" s="107"/>
      <c r="B76" s="521"/>
      <c r="C76" s="107"/>
      <c r="D76" s="522"/>
      <c r="E76" s="522"/>
      <c r="F76" s="522"/>
      <c r="G76" s="522"/>
      <c r="H76" s="522"/>
      <c r="I76" s="522"/>
    </row>
    <row r="77" spans="1:9" s="518" customFormat="1" ht="12">
      <c r="A77" s="107"/>
      <c r="B77" s="521"/>
      <c r="C77" s="107"/>
      <c r="D77" s="522"/>
      <c r="E77" s="522"/>
      <c r="F77" s="522"/>
      <c r="G77" s="522"/>
      <c r="H77" s="522"/>
      <c r="I77" s="522"/>
    </row>
    <row r="78" spans="1:9" s="518" customFormat="1" ht="12">
      <c r="A78" s="107"/>
      <c r="B78" s="521"/>
      <c r="C78" s="107"/>
      <c r="D78" s="522"/>
      <c r="E78" s="522"/>
      <c r="F78" s="522"/>
      <c r="G78" s="522"/>
      <c r="H78" s="522"/>
      <c r="I78" s="522"/>
    </row>
    <row r="79" spans="1:9" s="518" customFormat="1" ht="12">
      <c r="A79" s="107"/>
      <c r="B79" s="521"/>
      <c r="C79" s="107"/>
      <c r="D79" s="522"/>
      <c r="E79" s="522"/>
      <c r="F79" s="522"/>
      <c r="G79" s="522"/>
      <c r="H79" s="522"/>
      <c r="I79" s="522"/>
    </row>
    <row r="80" spans="1:9" s="518" customFormat="1" ht="12">
      <c r="A80" s="107"/>
      <c r="B80" s="521"/>
      <c r="C80" s="107"/>
      <c r="D80" s="522"/>
      <c r="E80" s="522"/>
      <c r="F80" s="522"/>
      <c r="G80" s="522"/>
      <c r="H80" s="522"/>
      <c r="I80" s="522"/>
    </row>
    <row r="81" spans="1:9" s="518" customFormat="1" ht="12">
      <c r="A81" s="107"/>
      <c r="B81" s="521"/>
      <c r="C81" s="107"/>
      <c r="D81" s="522"/>
      <c r="E81" s="522"/>
      <c r="F81" s="522"/>
      <c r="G81" s="522"/>
      <c r="H81" s="522"/>
      <c r="I81" s="522"/>
    </row>
    <row r="82" spans="1:9" s="518" customFormat="1" ht="12">
      <c r="A82" s="107"/>
      <c r="B82" s="521"/>
      <c r="C82" s="107"/>
      <c r="D82" s="522"/>
      <c r="E82" s="522"/>
      <c r="F82" s="522"/>
      <c r="G82" s="522"/>
      <c r="H82" s="522"/>
      <c r="I82" s="522"/>
    </row>
    <row r="83" spans="1:9" s="518" customFormat="1" ht="12">
      <c r="A83" s="107"/>
      <c r="B83" s="521"/>
      <c r="C83" s="107"/>
      <c r="D83" s="522"/>
      <c r="E83" s="522"/>
      <c r="F83" s="522"/>
      <c r="G83" s="522"/>
      <c r="H83" s="522"/>
      <c r="I83" s="522"/>
    </row>
    <row r="84" spans="1:9" s="518" customFormat="1" ht="12">
      <c r="A84" s="107"/>
      <c r="B84" s="521"/>
      <c r="C84" s="107"/>
      <c r="D84" s="522"/>
      <c r="E84" s="522"/>
      <c r="F84" s="522"/>
      <c r="G84" s="522"/>
      <c r="H84" s="522"/>
      <c r="I84" s="522"/>
    </row>
    <row r="85" spans="1:9" s="518" customFormat="1" ht="12">
      <c r="A85" s="107"/>
      <c r="B85" s="521"/>
      <c r="C85" s="107"/>
      <c r="D85" s="522"/>
      <c r="E85" s="522"/>
      <c r="F85" s="522"/>
      <c r="G85" s="522"/>
      <c r="H85" s="522"/>
      <c r="I85" s="522"/>
    </row>
    <row r="86" spans="1:9" s="518" customFormat="1" ht="12">
      <c r="A86" s="107"/>
      <c r="B86" s="521"/>
      <c r="C86" s="107"/>
      <c r="D86" s="522"/>
      <c r="E86" s="522"/>
      <c r="F86" s="522"/>
      <c r="G86" s="522"/>
      <c r="H86" s="522"/>
      <c r="I86" s="522"/>
    </row>
    <row r="87" spans="1:9" s="518" customFormat="1" ht="12">
      <c r="A87" s="107"/>
      <c r="B87" s="521"/>
      <c r="C87" s="107"/>
      <c r="D87" s="522"/>
      <c r="E87" s="522"/>
      <c r="F87" s="522"/>
      <c r="G87" s="522"/>
      <c r="H87" s="522"/>
      <c r="I87" s="522"/>
    </row>
    <row r="88" spans="1:9" s="518" customFormat="1" ht="12">
      <c r="A88" s="107"/>
      <c r="B88" s="521"/>
      <c r="C88" s="107"/>
      <c r="D88" s="522"/>
      <c r="E88" s="522"/>
      <c r="F88" s="522"/>
      <c r="G88" s="522"/>
      <c r="H88" s="522"/>
      <c r="I88" s="522"/>
    </row>
    <row r="89" spans="1:9" s="518" customFormat="1" ht="12">
      <c r="A89" s="107"/>
      <c r="B89" s="521"/>
      <c r="C89" s="107"/>
      <c r="D89" s="522"/>
      <c r="E89" s="522"/>
      <c r="F89" s="522"/>
      <c r="G89" s="522"/>
      <c r="H89" s="522"/>
      <c r="I89" s="522"/>
    </row>
    <row r="90" spans="1:9" s="518" customFormat="1" ht="12">
      <c r="A90" s="107"/>
      <c r="B90" s="521"/>
      <c r="C90" s="107"/>
      <c r="D90" s="522"/>
      <c r="E90" s="522"/>
      <c r="F90" s="522"/>
      <c r="G90" s="522"/>
      <c r="H90" s="522"/>
      <c r="I90" s="522"/>
    </row>
    <row r="91" spans="1:9" s="518" customFormat="1" ht="12">
      <c r="A91" s="107"/>
      <c r="B91" s="521"/>
      <c r="C91" s="107"/>
      <c r="D91" s="522"/>
      <c r="E91" s="522"/>
      <c r="F91" s="522"/>
      <c r="G91" s="522"/>
      <c r="H91" s="522"/>
      <c r="I91" s="522"/>
    </row>
    <row r="92" spans="1:9" s="518" customFormat="1" ht="12">
      <c r="A92" s="107"/>
      <c r="B92" s="521"/>
      <c r="C92" s="107"/>
      <c r="D92" s="522"/>
      <c r="E92" s="522"/>
      <c r="F92" s="522"/>
      <c r="G92" s="522"/>
      <c r="H92" s="522"/>
      <c r="I92" s="522"/>
    </row>
    <row r="93" spans="1:9" s="518" customFormat="1" ht="12">
      <c r="A93" s="107"/>
      <c r="B93" s="521"/>
      <c r="C93" s="107"/>
      <c r="D93" s="522"/>
      <c r="E93" s="522"/>
      <c r="F93" s="522"/>
      <c r="G93" s="522"/>
      <c r="H93" s="522"/>
      <c r="I93" s="522"/>
    </row>
    <row r="94" spans="1:9" s="518" customFormat="1" ht="12">
      <c r="A94" s="107"/>
      <c r="B94" s="521"/>
      <c r="C94" s="107"/>
      <c r="D94" s="522"/>
      <c r="E94" s="522"/>
      <c r="F94" s="522"/>
      <c r="G94" s="522"/>
      <c r="H94" s="522"/>
      <c r="I94" s="522"/>
    </row>
    <row r="95" spans="1:9" s="518" customFormat="1" ht="12">
      <c r="A95" s="107"/>
      <c r="B95" s="521"/>
      <c r="C95" s="107"/>
      <c r="D95" s="522"/>
      <c r="E95" s="522"/>
      <c r="F95" s="522"/>
      <c r="G95" s="522"/>
      <c r="H95" s="522"/>
      <c r="I95" s="522"/>
    </row>
    <row r="96" spans="1:9" s="518" customFormat="1" ht="12">
      <c r="A96" s="107"/>
      <c r="B96" s="521"/>
      <c r="C96" s="107"/>
      <c r="D96" s="522"/>
      <c r="E96" s="522"/>
      <c r="F96" s="522"/>
      <c r="G96" s="522"/>
      <c r="H96" s="522"/>
      <c r="I96" s="522"/>
    </row>
    <row r="97" spans="1:9" s="518" customFormat="1" ht="12">
      <c r="A97" s="107"/>
      <c r="B97" s="521"/>
      <c r="C97" s="107"/>
      <c r="D97" s="522"/>
      <c r="E97" s="522"/>
      <c r="F97" s="522"/>
      <c r="G97" s="522"/>
      <c r="H97" s="522"/>
      <c r="I97" s="522"/>
    </row>
    <row r="98" spans="1:9" s="518" customFormat="1" ht="12">
      <c r="A98" s="107"/>
      <c r="B98" s="521"/>
      <c r="C98" s="107"/>
      <c r="D98" s="522"/>
      <c r="E98" s="522"/>
      <c r="F98" s="522"/>
      <c r="G98" s="522"/>
      <c r="H98" s="522"/>
      <c r="I98" s="522"/>
    </row>
    <row r="99" spans="1:9" s="518" customFormat="1" ht="12">
      <c r="A99" s="107"/>
      <c r="B99" s="521"/>
      <c r="C99" s="107"/>
      <c r="D99" s="522"/>
      <c r="E99" s="522"/>
      <c r="F99" s="522"/>
      <c r="G99" s="522"/>
      <c r="H99" s="522"/>
      <c r="I99" s="522"/>
    </row>
    <row r="100" spans="1:9" s="518" customFormat="1" ht="12">
      <c r="A100" s="107"/>
      <c r="B100" s="521"/>
      <c r="C100" s="107"/>
      <c r="D100" s="522"/>
      <c r="E100" s="522"/>
      <c r="F100" s="522"/>
      <c r="G100" s="522"/>
      <c r="H100" s="522"/>
      <c r="I100" s="522"/>
    </row>
    <row r="101" spans="1:9" s="518" customFormat="1" ht="12">
      <c r="A101" s="107"/>
      <c r="B101" s="521"/>
      <c r="C101" s="107"/>
      <c r="D101" s="522"/>
      <c r="E101" s="522"/>
      <c r="F101" s="522"/>
      <c r="G101" s="522"/>
      <c r="H101" s="522"/>
      <c r="I101" s="522"/>
    </row>
    <row r="102" spans="1:9" s="518" customFormat="1" ht="12">
      <c r="A102" s="107"/>
      <c r="B102" s="521"/>
      <c r="C102" s="107"/>
      <c r="D102" s="522"/>
      <c r="E102" s="522"/>
      <c r="F102" s="522"/>
      <c r="G102" s="522"/>
      <c r="H102" s="522"/>
      <c r="I102" s="522"/>
    </row>
    <row r="103" spans="1:9" s="518" customFormat="1" ht="12">
      <c r="A103" s="107"/>
      <c r="B103" s="521"/>
      <c r="C103" s="107"/>
      <c r="D103" s="522"/>
      <c r="E103" s="522"/>
      <c r="F103" s="522"/>
      <c r="G103" s="522"/>
      <c r="H103" s="522"/>
      <c r="I103" s="522"/>
    </row>
    <row r="104" spans="1:9" s="518" customFormat="1" ht="12">
      <c r="A104" s="107"/>
      <c r="B104" s="521"/>
      <c r="C104" s="107"/>
      <c r="D104" s="522"/>
      <c r="E104" s="522"/>
      <c r="F104" s="522"/>
      <c r="G104" s="522"/>
      <c r="H104" s="522"/>
      <c r="I104" s="522"/>
    </row>
    <row r="105" spans="1:9" s="518" customFormat="1" ht="12">
      <c r="A105" s="107"/>
      <c r="B105" s="521"/>
      <c r="C105" s="107"/>
      <c r="D105" s="522"/>
      <c r="E105" s="522"/>
      <c r="F105" s="522"/>
      <c r="G105" s="522"/>
      <c r="H105" s="522"/>
      <c r="I105" s="522"/>
    </row>
    <row r="106" spans="1:9" s="518" customFormat="1" ht="12">
      <c r="A106" s="107"/>
      <c r="B106" s="521"/>
      <c r="C106" s="107"/>
      <c r="D106" s="522"/>
      <c r="E106" s="522"/>
      <c r="F106" s="522"/>
      <c r="G106" s="522"/>
      <c r="H106" s="522"/>
      <c r="I106" s="522"/>
    </row>
    <row r="107" spans="1:9" s="518" customFormat="1" ht="12">
      <c r="A107" s="107"/>
      <c r="B107" s="521"/>
      <c r="C107" s="107"/>
      <c r="D107" s="522"/>
      <c r="E107" s="522"/>
      <c r="F107" s="522"/>
      <c r="G107" s="522"/>
      <c r="H107" s="522"/>
      <c r="I107" s="522"/>
    </row>
    <row r="108" spans="1:9" s="518" customFormat="1" ht="12">
      <c r="A108" s="107"/>
      <c r="B108" s="521"/>
      <c r="C108" s="107"/>
      <c r="D108" s="522"/>
      <c r="E108" s="522"/>
      <c r="F108" s="522"/>
      <c r="G108" s="522"/>
      <c r="H108" s="522"/>
      <c r="I108" s="522"/>
    </row>
    <row r="109" spans="1:9" s="518" customFormat="1" ht="12">
      <c r="A109" s="107"/>
      <c r="B109" s="521"/>
      <c r="C109" s="107"/>
      <c r="D109" s="522"/>
      <c r="E109" s="522"/>
      <c r="F109" s="522"/>
      <c r="G109" s="522"/>
      <c r="H109" s="522"/>
      <c r="I109" s="522"/>
    </row>
    <row r="110" spans="1:9" s="518" customFormat="1" ht="12">
      <c r="A110" s="107"/>
      <c r="B110" s="521"/>
      <c r="C110" s="107"/>
      <c r="D110" s="522"/>
      <c r="E110" s="522"/>
      <c r="F110" s="522"/>
      <c r="G110" s="522"/>
      <c r="H110" s="522"/>
      <c r="I110" s="522"/>
    </row>
    <row r="111" spans="1:9" s="518" customFormat="1" ht="12">
      <c r="A111" s="107"/>
      <c r="B111" s="521"/>
      <c r="C111" s="107"/>
      <c r="D111" s="522"/>
      <c r="E111" s="522"/>
      <c r="F111" s="522"/>
      <c r="G111" s="522"/>
      <c r="H111" s="522"/>
      <c r="I111" s="522"/>
    </row>
    <row r="112" spans="1:9" s="518" customFormat="1" ht="12">
      <c r="A112" s="107"/>
      <c r="B112" s="521"/>
      <c r="C112" s="107"/>
      <c r="D112" s="522"/>
      <c r="E112" s="522"/>
      <c r="F112" s="522"/>
      <c r="G112" s="522"/>
      <c r="H112" s="522"/>
      <c r="I112" s="522"/>
    </row>
    <row r="113" spans="1:9" s="518" customFormat="1" ht="12">
      <c r="A113" s="107"/>
      <c r="B113" s="521"/>
      <c r="C113" s="107"/>
      <c r="D113" s="522"/>
      <c r="E113" s="522"/>
      <c r="F113" s="522"/>
      <c r="G113" s="522"/>
      <c r="H113" s="522"/>
      <c r="I113" s="522"/>
    </row>
    <row r="114" spans="1:9" s="518" customFormat="1" ht="12">
      <c r="A114" s="107"/>
      <c r="B114" s="521"/>
      <c r="C114" s="107"/>
      <c r="D114" s="522"/>
      <c r="E114" s="522"/>
      <c r="F114" s="522"/>
      <c r="G114" s="522"/>
      <c r="H114" s="522"/>
      <c r="I114" s="522"/>
    </row>
    <row r="115" spans="1:9" s="518" customFormat="1" ht="12">
      <c r="A115" s="107"/>
      <c r="B115" s="521"/>
      <c r="C115" s="107"/>
      <c r="D115" s="522"/>
      <c r="E115" s="522"/>
      <c r="F115" s="522"/>
      <c r="G115" s="522"/>
      <c r="H115" s="522"/>
      <c r="I115" s="522"/>
    </row>
    <row r="116" spans="1:9" s="518" customFormat="1" ht="12">
      <c r="A116" s="107"/>
      <c r="B116" s="521"/>
      <c r="C116" s="107"/>
      <c r="D116" s="522"/>
      <c r="E116" s="522"/>
      <c r="F116" s="522"/>
      <c r="G116" s="522"/>
      <c r="H116" s="522"/>
      <c r="I116" s="522"/>
    </row>
    <row r="117" spans="1:9" s="518" customFormat="1" ht="12">
      <c r="A117" s="107"/>
      <c r="B117" s="521"/>
      <c r="C117" s="107"/>
      <c r="D117" s="522"/>
      <c r="E117" s="522"/>
      <c r="F117" s="522"/>
      <c r="G117" s="522"/>
      <c r="H117" s="522"/>
      <c r="I117" s="522"/>
    </row>
    <row r="118" spans="1:9" s="518" customFormat="1" ht="12">
      <c r="A118" s="107"/>
      <c r="B118" s="521"/>
      <c r="C118" s="107"/>
      <c r="D118" s="522"/>
      <c r="E118" s="522"/>
      <c r="F118" s="522"/>
      <c r="G118" s="522"/>
      <c r="H118" s="522"/>
      <c r="I118" s="522"/>
    </row>
    <row r="119" spans="1:9" s="518" customFormat="1" ht="12">
      <c r="A119" s="107"/>
      <c r="B119" s="521"/>
      <c r="C119" s="107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12">
      <selection activeCell="A151" sqref="A151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5" t="str">
        <f>'справка №1-БАЛАНС'!E3</f>
        <v>"КУАНТУМ ДИВЕЛОПМЪНТС" АДСИЦ</v>
      </c>
      <c r="C5" s="625"/>
      <c r="D5" s="625"/>
      <c r="E5" s="567" t="s">
        <v>2</v>
      </c>
      <c r="F5" s="450">
        <f>'справка №1-БАЛАНС'!H3</f>
        <v>131533240</v>
      </c>
    </row>
    <row r="6" spans="1:13" ht="15" customHeight="1">
      <c r="A6" s="27" t="s">
        <v>823</v>
      </c>
      <c r="B6" s="626" t="str">
        <f>'справка №1-БАЛАНС'!E5</f>
        <v>КЪМ 31.12.2014</v>
      </c>
      <c r="C6" s="626"/>
      <c r="D6" s="507"/>
      <c r="E6" s="566" t="s">
        <v>4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2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832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550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553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6" t="s">
        <v>834</v>
      </c>
      <c r="B28" s="40"/>
      <c r="C28" s="429"/>
      <c r="D28" s="429"/>
      <c r="E28" s="429"/>
      <c r="F28" s="441"/>
    </row>
    <row r="29" spans="1:6" ht="12.75">
      <c r="A29" s="36" t="s">
        <v>544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547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550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553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6" t="s">
        <v>836</v>
      </c>
      <c r="B45" s="40"/>
      <c r="C45" s="429"/>
      <c r="D45" s="429"/>
      <c r="E45" s="429"/>
      <c r="F45" s="441"/>
    </row>
    <row r="46" spans="1:6" ht="12.75">
      <c r="A46" s="36" t="s">
        <v>544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547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550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553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6" t="s">
        <v>838</v>
      </c>
      <c r="B62" s="40"/>
      <c r="C62" s="429"/>
      <c r="D62" s="429"/>
      <c r="E62" s="429"/>
      <c r="F62" s="441"/>
    </row>
    <row r="63" spans="1:6" ht="12.75">
      <c r="A63" s="36" t="s">
        <v>544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547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550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553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1">
        <f>F78+F61+F44+F27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4" t="s">
        <v>843</v>
      </c>
      <c r="B80" s="39"/>
      <c r="C80" s="429"/>
      <c r="D80" s="429"/>
      <c r="E80" s="429"/>
      <c r="F80" s="441"/>
    </row>
    <row r="81" spans="1:6" ht="14.25" customHeight="1">
      <c r="A81" s="36" t="s">
        <v>830</v>
      </c>
      <c r="B81" s="40"/>
      <c r="C81" s="429"/>
      <c r="D81" s="429"/>
      <c r="E81" s="429"/>
      <c r="F81" s="441"/>
    </row>
    <row r="82" spans="1:6" ht="12.75">
      <c r="A82" s="36" t="s">
        <v>831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832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550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553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6" t="s">
        <v>834</v>
      </c>
      <c r="B98" s="40"/>
      <c r="C98" s="429"/>
      <c r="D98" s="429"/>
      <c r="E98" s="429"/>
      <c r="F98" s="441"/>
    </row>
    <row r="99" spans="1:6" ht="12.75">
      <c r="A99" s="36" t="s">
        <v>544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547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550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553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6" t="s">
        <v>836</v>
      </c>
      <c r="B115" s="40"/>
      <c r="C115" s="429"/>
      <c r="D115" s="429"/>
      <c r="E115" s="429"/>
      <c r="F115" s="441"/>
    </row>
    <row r="116" spans="1:6" ht="12.75">
      <c r="A116" s="36" t="s">
        <v>544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547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550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553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6" t="s">
        <v>838</v>
      </c>
      <c r="B132" s="40"/>
      <c r="C132" s="429"/>
      <c r="D132" s="429"/>
      <c r="E132" s="429"/>
      <c r="F132" s="441"/>
    </row>
    <row r="133" spans="1:6" ht="12.75">
      <c r="A133" s="36" t="s">
        <v>544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547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550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553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2"/>
      <c r="B150" s="43"/>
      <c r="C150" s="44"/>
      <c r="D150" s="44"/>
      <c r="E150" s="44"/>
      <c r="F150" s="44"/>
    </row>
    <row r="151" spans="1:6" ht="14.25">
      <c r="A151" s="45" t="s">
        <v>868</v>
      </c>
      <c r="B151" s="451"/>
      <c r="C151" s="627" t="s">
        <v>850</v>
      </c>
      <c r="D151" s="627"/>
      <c r="E151" s="627"/>
      <c r="F151" s="627"/>
    </row>
    <row r="152" spans="1:6" ht="12.75">
      <c r="A152" s="514"/>
      <c r="B152" s="515"/>
      <c r="C152" s="514"/>
      <c r="D152" s="514"/>
      <c r="E152" s="514"/>
      <c r="F152" s="514"/>
    </row>
    <row r="153" spans="1:6" ht="12.75">
      <c r="A153" s="514"/>
      <c r="B153" s="515"/>
      <c r="C153" s="627" t="s">
        <v>858</v>
      </c>
      <c r="D153" s="627"/>
      <c r="E153" s="627"/>
      <c r="F153" s="627"/>
    </row>
    <row r="154" spans="3:5" ht="12.75">
      <c r="C154" s="514"/>
      <c r="E154" s="51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MGeorgieva</cp:lastModifiedBy>
  <cp:lastPrinted>2013-04-24T09:27:38Z</cp:lastPrinted>
  <dcterms:created xsi:type="dcterms:W3CDTF">2000-06-29T12:02:40Z</dcterms:created>
  <dcterms:modified xsi:type="dcterms:W3CDTF">2015-01-27T09:30:19Z</dcterms:modified>
  <cp:category/>
  <cp:version/>
  <cp:contentType/>
  <cp:contentStatus/>
</cp:coreProperties>
</file>