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91" yWindow="65386" windowWidth="10920" windowHeight="7320" tabRatio="984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<sst xmlns="http://schemas.openxmlformats.org/spreadsheetml/2006/main" count="1055" uniqueCount="870">
  <si>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</si>
  <si>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</si>
  <si>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</si>
  <si>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</si>
  <si>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</si>
  <si>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</si>
  <si>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</si>
  <si>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</si>
  <si>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</si>
  <si>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</si>
  <si>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</si>
  <si>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</si>
  <si>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</si>
  <si>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</si>
  <si>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</si>
  <si>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</si>
  <si>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</si>
  <si>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</si>
  <si>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</si>
  <si>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</si>
  <si>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</si>
  <si>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</si>
  <si>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</si>
  <si>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</si>
  <si>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</si>
  <si>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</si>
  <si>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</si>
  <si>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</si>
  <si>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</si>
  <si>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</si>
  <si>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</si>
  <si>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</si>
  <si>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</si>
  <si>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</si>
  <si>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</si>
  <si>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</si>
  <si>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</si>
  <si>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</si>
  <si>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</si>
  <si>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</si>
  <si>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</si>
  <si>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</si>
  <si>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</si>
  <si>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</si>
  <si>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</si>
  <si>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</si>
  <si>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</si>
  <si>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</si>
  <si>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</si>
  <si>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</si>
  <si>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</si>
  <si>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</si>
  <si>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</si>
  <si>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</si>
  <si>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</si>
  <si>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</si>
  <si>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</si>
  <si>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</si>
  <si>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</si>
  <si>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</si>
  <si>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</si>
  <si>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</si>
  <si>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</si>
  <si>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</si>
  <si>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</si>
  <si>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</si>
  <si>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</si>
  <si>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</si>
  <si>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</si>
  <si>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</si>
  <si>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</si>
  <si>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</si>
  <si>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</si>
  <si>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</si>
  <si>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</si>
  <si>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</si>
  <si>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</si>
  <si>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</si>
  <si>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</si>
  <si>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</si>
  <si>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</si>
  <si>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</si>
  <si>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</si>
  <si>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</si>
  <si>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</si>
  <si>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</si>
  <si>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</si>
  <si>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</si>
  <si>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</si>
  <si>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</si>
  <si>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</si>
  <si>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</si>
  <si>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</si>
  <si>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</si>
  <si>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</si>
  <si>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</si>
  <si>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</si>
  <si>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</si>
  <si>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</si>
  <si>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</si>
  <si>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</si>
  <si>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</si>
  <si>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</si>
  <si>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</si>
  <si>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</si>
  <si>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</si>
  <si>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</si>
  <si>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</si>
  <si>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</si>
  <si>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</si>
  <si>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</si>
  <si>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</si>
  <si>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</si>
  <si>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</si>
  <si>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</si>
  <si>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</si>
  <si>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</si>
  <si>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</si>
  <si>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</si>
  <si>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</si>
  <si>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</si>
  <si>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</si>
  <si>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</si>
  <si>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</si>
  <si>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</si>
  <si>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</si>
  <si>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</si>
  <si>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</si>
  <si>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</si>
  <si>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</si>
  <si>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</si>
  <si>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</si>
  <si>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</si>
  <si>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</si>
  <si>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</si>
  <si>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</si>
  <si>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</si>
  <si>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</si>
  <si>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</si>
  <si>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</si>
  <si>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</si>
  <si>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</si>
  <si>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</si>
  <si>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</si>
  <si>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</si>
  <si>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</si>
  <si>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</si>
  <si>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</si>
  <si>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</si>
  <si>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</si>
  <si>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</si>
  <si>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</si>
  <si>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</si>
  <si>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</si>
  <si>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</si>
  <si>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</si>
  <si>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</si>
  <si>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</si>
  <si>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</si>
  <si>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</si>
  <si>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</si>
  <si>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</si>
  <si>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</si>
  <si>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</si>
  <si>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</si>
  <si>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</si>
  <si>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</si>
  <si>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</si>
  <si>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</si>
  <si>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</si>
  <si>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</si>
  <si>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</si>
  <si>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</si>
  <si>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</si>
  <si>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</si>
  <si>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</si>
  <si>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</si>
  <si>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</si>
  <si>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</si>
  <si>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</si>
  <si>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</si>
  <si>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</si>
  <si>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</si>
  <si>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</si>
  <si>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</si>
  <si>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</si>
  <si>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</si>
  <si>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</si>
  <si>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</si>
  <si>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</si>
  <si>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</si>
  <si>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</si>
  <si>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</si>
  <si>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</si>
  <si>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</si>
  <si>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</si>
  <si>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</si>
  <si>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</si>
  <si>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</si>
  <si>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</si>
  <si>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</si>
  <si>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</si>
  <si>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</si>
  <si>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</si>
  <si>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</si>
  <si>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</si>
  <si>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</si>
  <si>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</si>
  <si>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</si>
  <si>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</si>
  <si>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</si>
  <si>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</si>
  <si>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</si>
  <si>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</si>
  <si>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</si>
  <si>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</si>
  <si>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</si>
  <si>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</si>
  <si>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</si>
  <si>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</si>
  <si>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</si>
  <si>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</si>
  <si>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</si>
  <si>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</si>
  <si>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</si>
  <si>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</si>
  <si>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</si>
  <si>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</si>
  <si>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</si>
  <si>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</si>
  <si>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</si>
  <si>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</si>
  <si>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</si>
  <si>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</si>
  <si>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</si>
  <si>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</si>
  <si>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</si>
  <si>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</si>
  <si>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</si>
  <si>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</si>
  <si>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</si>
  <si>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</si>
  <si>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</si>
  <si>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</si>
  <si>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</si>
  <si>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</si>
  <si>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</si>
  <si>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</si>
  <si>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</si>
  <si>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</si>
  <si>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</si>
  <si>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</si>
  <si>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</si>
  <si>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</si>
  <si>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</si>
  <si>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</si>
  <si>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</si>
  <si>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</si>
  <si>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</si>
  <si>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</si>
  <si>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</si>
  <si>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</si>
  <si>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</si>
  <si>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</si>
  <si>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</si>
  <si>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</si>
  <si>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</si>
  <si>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</si>
  <si>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</si>
  <si>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</si>
  <si>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</si>
  <si>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</si>
  <si>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</si>
  <si>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</si>
  <si>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</si>
  <si>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</si>
  <si>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</si>
  <si>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</si>
  <si>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</si>
  <si>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</si>
  <si>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</si>
  <si>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</si>
  <si>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</si>
  <si>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</si>
  <si>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</si>
  <si>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</si>
  <si>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</si>
  <si>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</si>
  <si>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</si>
  <si>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</si>
  <si>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</si>
  <si>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</si>
  <si>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</si>
  <si>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</si>
  <si>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</si>
  <si>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</si>
  <si>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</si>
  <si>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</si>
  <si>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</si>
  <si>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</si>
  <si>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</si>
  <si>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</si>
  <si>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</si>
  <si>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</si>
  <si>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</si>
  <si>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</si>
  <si>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</si>
  <si>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</si>
  <si>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</si>
  <si>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</si>
  <si>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</si>
  <si>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</si>
  <si>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</si>
  <si>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</si>
  <si>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</si>
  <si>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</si>
  <si>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</si>
  <si>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</si>
  <si>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</si>
  <si>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</si>
  <si>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</si>
  <si>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</si>
  <si>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</si>
  <si>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</si>
  <si>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</si>
  <si>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</si>
  <si>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</si>
  <si>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</si>
  <si>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</si>
  <si>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</si>
  <si>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</si>
  <si>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</si>
  <si>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</si>
  <si>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</si>
  <si>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</si>
  <si>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</si>
  <si>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</si>
  <si>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</si>
  <si>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</si>
  <si>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</si>
  <si>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</si>
  <si>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</si>
  <si>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</si>
  <si>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</si>
  <si>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</si>
  <si>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</si>
  <si>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</si>
  <si>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</si>
  <si>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</si>
  <si>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</si>
  <si>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</si>
  <si>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</si>
  <si>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</si>
  <si>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</si>
  <si>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</si>
  <si>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</si>
  <si>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</si>
  <si>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</si>
  <si>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</si>
  <si>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</si>
  <si>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</si>
  <si>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</si>
  <si>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</si>
  <si>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</si>
  <si>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</si>
  <si>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</si>
  <si>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</si>
  <si>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</si>
  <si>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</si>
  <si>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</si>
  <si>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</si>
  <si>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</si>
  <si>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</si>
  <si>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</si>
  <si>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</si>
  <si>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</si>
  <si>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</si>
  <si>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</si>
  <si>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</si>
  <si>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</si>
  <si>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</si>
  <si>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</si>
  <si>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</si>
  <si>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</si>
  <si>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</si>
  <si>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</si>
  <si>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</si>
  <si>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</si>
  <si>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</si>
  <si>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</si>
  <si>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</si>
  <si>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</si>
  <si>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</si>
  <si>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</si>
  <si>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</si>
  <si>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</si>
  <si>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</si>
  <si>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</si>
  <si>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</si>
  <si>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</si>
  <si>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</si>
  <si>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</si>
  <si>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</si>
  <si>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</si>
  <si>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</si>
  <si>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</si>
  <si>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</si>
  <si>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</si>
  <si>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</si>
  <si>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</si>
  <si>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</si>
  <si>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</si>
  <si>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</si>
  <si>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</si>
  <si>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</si>
  <si>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</si>
  <si>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</si>
  <si>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</si>
  <si>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</si>
  <si>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</si>
  <si>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</si>
  <si>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</si>
  <si>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</si>
  <si>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</si>
  <si>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</si>
  <si>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</si>
  <si>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</si>
  <si>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</si>
  <si>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</si>
  <si>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</si>
  <si>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</si>
  <si>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</si>
  <si>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</si>
  <si>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</si>
  <si>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</si>
  <si>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</si>
  <si>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</si>
  <si>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</si>
  <si>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</si>
  <si>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</si>
  <si>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</si>
  <si>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</si>
  <si>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</si>
  <si>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</si>
  <si>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</si>
  <si>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</si>
  <si>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</si>
  <si>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</si>
  <si>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</si>
  <si>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</si>
  <si>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</si>
  <si>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</si>
  <si>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</si>
  <si>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</si>
  <si>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</si>
  <si>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</si>
  <si>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</si>
  <si>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</si>
  <si>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</si>
  <si>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</si>
  <si>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</si>
  <si>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</si>
  <si>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</si>
  <si>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</si>
  <si>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</si>
  <si>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</si>
  <si>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</si>
  <si>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</si>
  <si>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</si>
  <si>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</si>
  <si>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</si>
  <si>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</si>
  <si>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</si>
  <si>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</si>
  <si>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</si>
  <si>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</si>
  <si>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</si>
  <si>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</si>
  <si>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</si>
  <si>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</si>
  <si>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</si>
  <si>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</si>
  <si>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</si>
  <si>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</si>
  <si>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</si>
  <si>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</si>
  <si>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</si>
  <si>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</si>
  <si>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</si>
  <si>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</si>
  <si>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</si>
  <si>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</si>
  <si>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</si>
  <si>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</si>
  <si>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</si>
  <si>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</si>
  <si>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</si>
  <si>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</si>
  <si>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</si>
  <si>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</si>
  <si>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</si>
  <si>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</si>
  <si>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</si>
  <si>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</si>
  <si>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</si>
  <si>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</si>
  <si>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</si>
  <si>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</si>
  <si>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</si>
  <si>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</si>
  <si>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</si>
  <si>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</si>
  <si>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</si>
  <si>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</si>
  <si>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</si>
  <si>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</si>
  <si>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</si>
  <si>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</si>
  <si>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</si>
  <si>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</si>
  <si>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</si>
  <si>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</si>
  <si>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</si>
  <si>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</si>
  <si>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</si>
  <si>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</si>
  <si>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</si>
  <si>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</si>
  <si>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</si>
  <si>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</si>
  <si>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</si>
  <si>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</si>
  <si>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</si>
  <si>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</si>
  <si>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</si>
  <si>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</si>
  <si>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</si>
  <si>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</si>
  <si>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</si>
  <si>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</si>
  <si>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</si>
  <si>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</si>
  <si>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</si>
  <si>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</si>
  <si>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</si>
  <si>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</si>
  <si>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</si>
  <si>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</si>
  <si>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</si>
  <si>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</si>
  <si>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</si>
  <si>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</si>
  <si>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</si>
  <si>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</si>
  <si>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</si>
  <si>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</si>
  <si>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</si>
  <si>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</si>
  <si>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</si>
  <si>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</si>
  <si>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</si>
  <si>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</si>
  <si>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</si>
  <si>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</si>
  <si>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</si>
  <si>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</si>
  <si>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</si>
  <si>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</si>
  <si>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</si>
  <si>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</si>
  <si>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</si>
  <si>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</si>
  <si>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</si>
  <si>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</si>
  <si>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</si>
  <si>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</si>
  <si>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</si>
  <si>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</si>
  <si>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</si>
  <si>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</si>
  <si>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</si>
  <si>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</si>
  <si>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</si>
  <si>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</si>
  <si>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</si>
  <si>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</si>
  <si>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</si>
  <si>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</si>
  <si>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</si>
  <si>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</si>
  <si>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</si>
  <si>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</si>
  <si>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</si>
  <si>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</si>
  <si>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</si>
  <si>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</si>
  <si>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</si>
  <si>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</si>
  <si>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</si>
  <si>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</si>
  <si>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</si>
  <si>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</si>
  <si>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</si>
  <si>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</si>
  <si>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</si>
  <si>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</si>
  <si>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</si>
  <si>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</si>
  <si>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</si>
  <si>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………………….. 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</si>
  <si>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</si>
  <si>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</si>
  <si>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</si>
  <si>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</si>
  <si>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</si>
  <si>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</si>
  <si>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</si>
  <si>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</si>
  <si>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</si>
  <si>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</si>
  <si>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</si>
  <si>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</si>
  <si>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</si>
  <si>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</si>
  <si>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</si>
  <si>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</si>
  <si>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</si>
  <si>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</si>
  <si>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</si>
  <si>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</si>
  <si>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</si>
  <si>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</si>
  <si>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</si>
  <si>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</si>
  <si>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</si>
  <si>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</si>
  <si>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</si>
  <si>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</si>
  <si>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</si>
  <si>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</si>
  <si>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</si>
  <si>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</si>
  <si>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</si>
  <si>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</si>
  <si>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</si>
  <si>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</si>
  <si>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</si>
  <si>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</si>
  <si>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</si>
  <si>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</si>
  <si>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</si>
  <si>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</si>
  <si>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</si>
  <si>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</si>
  <si>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</si>
  <si>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</si>
  <si>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</si>
  <si>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</si>
  <si>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</si>
  <si>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</si>
  <si>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</si>
  <si>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</si>
  <si>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</si>
  <si>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</si>
  <si>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</si>
  <si>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</si>
  <si>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</si>
  <si>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</si>
  <si>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</si>
  <si>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</si>
  <si>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</si>
  <si>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</si>
  <si>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</si>
  <si>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</si>
  <si>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</si>
  <si>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</si>
  <si>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</si>
  <si>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</si>
  <si>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</si>
  <si>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</si>
  <si>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</si>
  <si>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</si>
  <si>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</si>
  <si>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</si>
  <si>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</si>
  <si>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</si>
  <si>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</si>
  <si>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</si>
  <si>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</si>
  <si>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</si>
  <si>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</si>
  <si>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</si>
  <si>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</si>
  <si>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</si>
  <si>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</si>
  <si>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</si>
  <si>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</si>
  <si>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</si>
  <si>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</si>
  <si>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</si>
  <si>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</si>
  <si>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</si>
  <si>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</si>
  <si>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</si>
  <si>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</si>
  <si>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</si>
  <si>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</si>
  <si>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</si>
  <si>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</si>
  <si>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</si>
  <si>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</si>
  <si>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</si>
  <si>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</si>
  <si>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</si>
  <si>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</si>
  <si>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</si>
  <si>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</si>
  <si>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</si>
  <si>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</si>
  <si>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</si>
  <si>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</si>
  <si>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</si>
  <si>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</si>
  <si>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</si>
  <si>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</si>
  <si>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</si>
  <si>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</si>
  <si>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</si>
  <si>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</si>
  <si>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</si>
  <si>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</si>
  <si>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</si>
  <si>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</si>
  <si>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</si>
  <si>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</si>
  <si>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</si>
  <si>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</si>
  <si>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</si>
  <si>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</si>
  <si>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</si>
  <si>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</si>
  <si>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</si>
  <si>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</si>
  <si>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</si>
  <si>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</si>
  <si>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</si>
  <si>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</si>
  <si>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</si>
  <si>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</si>
  <si>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</si>
  <si>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</si>
  <si>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</si>
  <si>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</si>
  <si>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</si>
  <si>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</si>
  <si>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</si>
  <si>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</si>
  <si>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</si>
  <si>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</si>
  <si>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</si>
  <si>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</si>
  <si>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</si>
  <si>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</si>
  <si>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</si>
  <si>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</si>
  <si>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</si>
  <si>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</si>
  <si>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</si>
  <si>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</si>
  <si>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</si>
  <si>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</si>
  <si>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</si>
  <si>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</si>
  <si>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</si>
  <si>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</si>
  <si>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</si>
  <si>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</si>
  <si>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</si>
  <si>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</si>
  <si>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</si>
  <si>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</si>
  <si>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</si>
  <si>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</si>
  <si>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</si>
  <si>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</si>
  <si>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</si>
  <si>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</si>
  <si>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</si>
  <si>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</si>
  <si>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</si>
  <si>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</si>
  <si>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</si>
  <si>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</si>
  <si>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</si>
  <si>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</si>
  <si>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</si>
  <si>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</si>
  <si>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</si>
  <si>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</si>
  <si>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</si>
  <si>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</si>
  <si>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</si>
  <si>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</si>
  <si>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</si>
  <si>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</si>
  <si>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</si>
  <si>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</si>
  <si>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</si>
  <si>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</si>
  <si>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</si>
  <si>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</si>
  <si>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</si>
  <si>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</si>
  <si>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</si>
  <si>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</si>
  <si>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</si>
  <si>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</si>
  <si>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</si>
  <si>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</si>
  <si>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</si>
  <si>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</si>
  <si>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</si>
  <si>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</si>
  <si>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</si>
  <si>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</si>
  <si>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</si>
  <si>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</si>
  <si>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</si>
  <si>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</si>
  <si>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</si>
  <si>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</si>
  <si>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</si>
  <si>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</si>
  <si>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</si>
  <si>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</si>
  <si>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</si>
  <si>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</si>
  <si>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</si>
  <si>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</si>
  <si>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</si>
  <si>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</si>
  <si>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</si>
  <si>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</si>
  <si>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</si>
  <si>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</si>
  <si>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</si>
  <si>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</si>
  <si>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</si>
  <si>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</si>
  <si>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</si>
  <si>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</si>
  <si>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</si>
  <si>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</rPr>
      <t>…………………………………..</t>
    </r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</si>
  <si>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</si>
  <si>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</si>
  <si>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</si>
  <si>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</si>
  <si>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</si>
  <si>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</si>
  <si>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</si>
  <si>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</si>
  <si>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Дата  на съставяне: .............                                                                                                                                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</si>
  <si>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</si>
  <si>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</si>
  <si>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</si>
  <si>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</si>
  <si>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СТОК ПЛЮС АД</t>
  </si>
  <si>
    <t>неконсолидиран</t>
  </si>
  <si>
    <t>1. Иново Статус АД Македония</t>
  </si>
  <si>
    <t>01.01.2010 - 30.06.2010</t>
  </si>
</sst>
</file>

<file path=xl/styles.xml><?xml version="1.0" encoding="utf-8"?>
<styleSheet xmlns="http://schemas.openxmlformats.org/spreadsheetml/2006/main">
  <numFmts count="2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</numFmts>
  <fonts count="29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40">
    <xf numFmtId="0" fontId="0" fillId="0" borderId="0" xfId="0" applyAlignment="1">
      <alignment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19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1" fillId="0" borderId="0" xfId="26" applyFont="1">
      <alignment/>
      <protection/>
    </xf>
    <xf numFmtId="0" fontId="22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1" fillId="0" borderId="0" xfId="26" applyFont="1" applyBorder="1">
      <alignment/>
      <protection/>
    </xf>
    <xf numFmtId="49" fontId="21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0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0" fillId="0" borderId="0" xfId="26" applyFont="1" applyAlignment="1">
      <alignment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4" fillId="0" borderId="0" xfId="26" applyFont="1" applyBorder="1">
      <alignment/>
      <protection/>
    </xf>
    <xf numFmtId="0" fontId="24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0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4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25" applyFont="1" applyBorder="1" applyAlignment="1" applyProtection="1">
      <alignment horizontal="center" vertical="center" wrapText="1"/>
      <protection/>
    </xf>
    <xf numFmtId="0" fontId="13" fillId="0" borderId="4" xfId="25" applyFont="1" applyFill="1" applyBorder="1" applyAlignment="1" applyProtection="1">
      <alignment horizontal="center" vertical="center" wrapText="1"/>
      <protection/>
    </xf>
    <xf numFmtId="0" fontId="21" fillId="0" borderId="0" xfId="26" applyFont="1" applyProtection="1">
      <alignment/>
      <protection/>
    </xf>
    <xf numFmtId="1" fontId="13" fillId="2" borderId="5" xfId="25" applyNumberFormat="1" applyFont="1" applyFill="1" applyBorder="1" applyAlignment="1" applyProtection="1">
      <alignment horizontal="left" vertical="center" wrapText="1"/>
      <protection/>
    </xf>
    <xf numFmtId="1" fontId="13" fillId="2" borderId="5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21" fillId="0" borderId="0" xfId="26" applyFont="1" applyBorder="1" applyProtection="1">
      <alignment/>
      <protection/>
    </xf>
    <xf numFmtId="1" fontId="21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4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2" fillId="0" borderId="0" xfId="26" applyFont="1" applyBorder="1" applyProtection="1">
      <alignment/>
      <protection/>
    </xf>
    <xf numFmtId="49" fontId="12" fillId="0" borderId="6" xfId="23" applyNumberFormat="1" applyFont="1" applyBorder="1" applyAlignment="1" applyProtection="1">
      <alignment horizontal="center" vertical="center" wrapText="1"/>
      <protection/>
    </xf>
    <xf numFmtId="0" fontId="12" fillId="0" borderId="4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1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2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2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1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7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5" xfId="23" applyFont="1" applyBorder="1" applyAlignment="1" applyProtection="1">
      <alignment horizontal="centerContinuous" vertical="center" wrapText="1"/>
      <protection/>
    </xf>
    <xf numFmtId="0" fontId="12" fillId="0" borderId="7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44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6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4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5" xfId="30" applyNumberFormat="1" applyFont="1" applyFill="1" applyBorder="1" applyAlignment="1" applyProtection="1">
      <alignment vertical="center"/>
      <protection locked="0"/>
    </xf>
    <xf numFmtId="1" fontId="13" fillId="2" borderId="7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4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4" xfId="25" applyFont="1" applyBorder="1" applyAlignment="1" applyProtection="1">
      <alignment vertical="center" wrapText="1"/>
      <protection/>
    </xf>
    <xf numFmtId="1" fontId="13" fillId="2" borderId="5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1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6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27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7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7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7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27" fillId="6" borderId="1" xfId="27" applyNumberFormat="1" applyFont="1" applyFill="1" applyBorder="1" applyAlignment="1" applyProtection="1">
      <alignment vertical="top"/>
      <protection/>
    </xf>
    <xf numFmtId="0" fontId="27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1" xfId="27" applyNumberFormat="1" applyFont="1" applyBorder="1" applyAlignment="1" applyProtection="1">
      <alignment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6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6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6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7" xfId="29" applyFont="1" applyBorder="1" applyAlignment="1" applyProtection="1">
      <alignment horizontal="center" vertical="center" wrapText="1"/>
      <protection/>
    </xf>
    <xf numFmtId="0" fontId="15" fillId="0" borderId="7" xfId="29" applyFont="1" applyBorder="1" applyAlignment="1" applyProtection="1">
      <alignment horizontal="center" vertical="center" wrapText="1"/>
      <protection/>
    </xf>
    <xf numFmtId="0" fontId="16" fillId="0" borderId="1" xfId="29" applyFont="1" applyBorder="1" applyAlignment="1" applyProtection="1">
      <alignment horizontal="left" vertical="center" wrapText="1"/>
      <protection/>
    </xf>
    <xf numFmtId="0" fontId="15" fillId="0" borderId="7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7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5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1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1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4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3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1" fontId="13" fillId="2" borderId="7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4" xfId="22" applyNumberFormat="1" applyFont="1" applyBorder="1" applyAlignment="1" applyProtection="1">
      <alignment horizontal="center" vertical="center" wrapText="1"/>
      <protection/>
    </xf>
    <xf numFmtId="1" fontId="12" fillId="0" borderId="7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7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3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1" fillId="0" borderId="0" xfId="26" applyNumberFormat="1" applyFont="1" applyProtection="1">
      <alignment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1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20" fillId="0" borderId="0" xfId="26" applyFont="1" applyProtection="1">
      <alignment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19" fillId="0" borderId="0" xfId="29" applyFont="1" applyBorder="1" applyAlignment="1" applyProtection="1">
      <alignment vertical="center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7" applyFont="1" applyFill="1" applyAlignment="1" applyProtection="1">
      <alignment horizontal="right"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1" fontId="12" fillId="0" borderId="1" xfId="25" applyNumberFormat="1" applyFont="1" applyBorder="1" applyAlignment="1" applyProtection="1">
      <alignment vertical="center" wrapText="1"/>
      <protection/>
    </xf>
    <xf numFmtId="1" fontId="10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3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26" fillId="6" borderId="1" xfId="27" applyFont="1" applyFill="1" applyBorder="1" applyAlignment="1" applyProtection="1">
      <alignment horizontal="left" vertical="top" wrapText="1"/>
      <protection/>
    </xf>
    <xf numFmtId="1" fontId="26" fillId="6" borderId="1" xfId="27" applyNumberFormat="1" applyFont="1" applyFill="1" applyBorder="1" applyAlignment="1" applyProtection="1">
      <alignment vertical="top" wrapText="1"/>
      <protection/>
    </xf>
    <xf numFmtId="0" fontId="26" fillId="6" borderId="28" xfId="27" applyFont="1" applyFill="1" applyBorder="1" applyAlignment="1" applyProtection="1">
      <alignment horizontal="left" vertical="top" wrapText="1"/>
      <protection/>
    </xf>
    <xf numFmtId="0" fontId="26" fillId="6" borderId="20" xfId="27" applyFont="1" applyFill="1" applyBorder="1" applyAlignment="1" applyProtection="1">
      <alignment vertical="top" wrapText="1"/>
      <protection/>
    </xf>
    <xf numFmtId="0" fontId="26" fillId="6" borderId="29" xfId="27" applyFont="1" applyFill="1" applyBorder="1" applyAlignment="1" applyProtection="1">
      <alignment vertical="top" wrapText="1"/>
      <protection/>
    </xf>
    <xf numFmtId="49" fontId="26" fillId="6" borderId="27" xfId="27" applyNumberFormat="1" applyFont="1" applyFill="1" applyBorder="1" applyAlignment="1" applyProtection="1">
      <alignment vertical="center" wrapText="1"/>
      <protection/>
    </xf>
    <xf numFmtId="0" fontId="26" fillId="6" borderId="1" xfId="27" applyFont="1" applyFill="1" applyBorder="1" applyAlignment="1" applyProtection="1">
      <alignment vertical="top" wrapText="1"/>
      <protection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2" fillId="0" borderId="0" xfId="30" applyFont="1" applyBorder="1" applyAlignment="1" applyProtection="1">
      <alignment horizontal="left" wrapText="1"/>
      <protection locked="0"/>
    </xf>
    <xf numFmtId="0" fontId="13" fillId="0" borderId="1" xfId="25" applyFont="1" applyBorder="1" applyAlignment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21" fillId="0" borderId="0" xfId="26" applyFont="1" applyAlignment="1" applyProtection="1">
      <alignment/>
      <protection/>
    </xf>
    <xf numFmtId="0" fontId="12" fillId="0" borderId="0" xfId="23" applyFont="1" applyAlignment="1" applyProtection="1">
      <alignment horizontal="left"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3" fontId="12" fillId="0" borderId="7" xfId="29" applyNumberFormat="1" applyFont="1" applyFill="1" applyBorder="1" applyAlignment="1" applyProtection="1">
      <alignment vertical="center"/>
      <protection/>
    </xf>
    <xf numFmtId="0" fontId="13" fillId="0" borderId="23" xfId="27" applyFont="1" applyBorder="1" applyAlignment="1" applyProtection="1">
      <alignment horizontal="left" vertical="top" wrapText="1"/>
      <protection locked="0"/>
    </xf>
    <xf numFmtId="49" fontId="12" fillId="0" borderId="23" xfId="27" applyNumberFormat="1" applyFont="1" applyBorder="1" applyAlignment="1" applyProtection="1">
      <alignment horizontal="left" vertical="top" wrapText="1"/>
      <protection locked="0"/>
    </xf>
    <xf numFmtId="0" fontId="10" fillId="0" borderId="0" xfId="30" applyFont="1" applyAlignment="1" applyProtection="1">
      <alignment horizontal="left"/>
      <protection locked="0"/>
    </xf>
    <xf numFmtId="49" fontId="12" fillId="0" borderId="0" xfId="27" applyNumberFormat="1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/>
      <protection locked="0"/>
    </xf>
    <xf numFmtId="0" fontId="13" fillId="0" borderId="0" xfId="25" applyFont="1" applyBorder="1" applyAlignment="1" applyProtection="1">
      <alignment horizontal="center" vertical="justify" wrapText="1"/>
      <protection locked="0"/>
    </xf>
    <xf numFmtId="49" fontId="12" fillId="0" borderId="0" xfId="25" applyNumberFormat="1" applyFont="1" applyAlignment="1" applyProtection="1">
      <alignment horizontal="center" vertical="justify"/>
      <protection locked="0"/>
    </xf>
    <xf numFmtId="49" fontId="12" fillId="0" borderId="0" xfId="25" applyNumberFormat="1" applyFont="1" applyBorder="1" applyAlignment="1" applyProtection="1">
      <alignment horizontal="center" vertical="justify"/>
      <protection locked="0"/>
    </xf>
    <xf numFmtId="0" fontId="10" fillId="0" borderId="0" xfId="25" applyFont="1" applyAlignment="1" applyProtection="1">
      <alignment horizontal="left"/>
      <protection locked="0"/>
    </xf>
    <xf numFmtId="0" fontId="21" fillId="0" borderId="0" xfId="26" applyFont="1" applyAlignment="1" applyProtection="1">
      <alignment horizontal="center"/>
      <protection/>
    </xf>
    <xf numFmtId="0" fontId="10" fillId="0" borderId="0" xfId="30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0" xfId="0" applyBorder="1" applyAlignment="1">
      <alignment vertical="top"/>
    </xf>
    <xf numFmtId="0" fontId="12" fillId="0" borderId="0" xfId="25" applyFont="1" applyAlignment="1" applyProtection="1">
      <alignment horizontal="left"/>
      <protection locked="0"/>
    </xf>
    <xf numFmtId="0" fontId="12" fillId="0" borderId="0" xfId="25" applyFont="1" applyBorder="1" applyAlignment="1" applyProtection="1">
      <alignment horizontal="left" vertical="justify" wrapText="1"/>
      <protection locked="0"/>
    </xf>
    <xf numFmtId="49" fontId="4" fillId="0" borderId="0" xfId="24" applyNumberFormat="1" applyFont="1" applyAlignment="1" applyProtection="1">
      <alignment horizontal="left" vertical="center" wrapText="1"/>
      <protection locked="0"/>
    </xf>
    <xf numFmtId="0" fontId="10" fillId="0" borderId="0" xfId="26" applyFont="1" applyAlignment="1" applyProtection="1">
      <alignment horizontal="right"/>
      <protection locked="0"/>
    </xf>
    <xf numFmtId="0" fontId="10" fillId="0" borderId="0" xfId="25" applyFont="1" applyAlignment="1" applyProtection="1">
      <alignment horizontal="right"/>
      <protection locked="0"/>
    </xf>
    <xf numFmtId="0" fontId="5" fillId="0" borderId="0" xfId="24" applyNumberFormat="1" applyFont="1" applyAlignment="1" applyProtection="1">
      <alignment horizontal="right" vertical="center" wrapText="1"/>
      <protection locked="0"/>
    </xf>
    <xf numFmtId="0" fontId="5" fillId="0" borderId="0" xfId="25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" xfId="27" applyFont="1" applyBorder="1" applyAlignment="1" applyProtection="1">
      <alignment vertical="top"/>
      <protection locked="0"/>
    </xf>
    <xf numFmtId="14" fontId="8" fillId="0" borderId="1" xfId="27" applyNumberFormat="1" applyFont="1" applyBorder="1" applyAlignment="1" applyProtection="1">
      <alignment horizontal="left" vertical="top" wrapText="1"/>
      <protection locked="0"/>
    </xf>
    <xf numFmtId="1" fontId="13" fillId="4" borderId="1" xfId="25" applyNumberFormat="1" applyFont="1" applyFill="1" applyBorder="1" applyAlignment="1" applyProtection="1">
      <alignment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12" fillId="0" borderId="0" xfId="30" applyFont="1" applyAlignment="1">
      <alignment horizontal="center" wrapText="1"/>
      <protection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2" fillId="0" borderId="0" xfId="30" applyFont="1" applyBorder="1" applyAlignment="1" applyProtection="1">
      <alignment horizontal="left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30" applyFont="1" applyAlignment="1">
      <alignment horizontal="left" vertical="top" wrapText="1"/>
      <protection/>
    </xf>
    <xf numFmtId="0" fontId="4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5" fillId="0" borderId="0" xfId="25" applyFont="1" applyAlignment="1" applyProtection="1">
      <alignment horizontal="left"/>
      <protection locked="0"/>
    </xf>
    <xf numFmtId="0" fontId="12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right"/>
      <protection locked="0"/>
    </xf>
    <xf numFmtId="0" fontId="13" fillId="0" borderId="0" xfId="25" applyFont="1" applyBorder="1" applyAlignment="1" applyProtection="1">
      <alignment horizontal="left" vertical="justify" wrapText="1"/>
      <protection locked="0"/>
    </xf>
    <xf numFmtId="0" fontId="13" fillId="0" borderId="0" xfId="25" applyFont="1" applyBorder="1" applyAlignment="1" applyProtection="1">
      <alignment horizontal="right" vertical="justify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2" fillId="0" borderId="2" xfId="25" applyFont="1" applyBorder="1" applyAlignment="1" applyProtection="1">
      <alignment horizontal="center" vertical="center" wrapText="1"/>
      <protection/>
    </xf>
    <xf numFmtId="0" fontId="12" fillId="0" borderId="23" xfId="27" applyFont="1" applyBorder="1" applyAlignment="1" applyProtection="1">
      <alignment horizontal="left" vertical="top" wrapText="1"/>
      <protection locked="0"/>
    </xf>
    <xf numFmtId="0" fontId="0" fillId="0" borderId="23" xfId="0" applyBorder="1" applyAlignment="1">
      <alignment wrapText="1"/>
    </xf>
    <xf numFmtId="0" fontId="12" fillId="0" borderId="9" xfId="25" applyFont="1" applyBorder="1" applyAlignment="1" applyProtection="1">
      <alignment horizontal="center" vertical="center" wrapText="1"/>
      <protection/>
    </xf>
    <xf numFmtId="0" fontId="12" fillId="0" borderId="15" xfId="25" applyFont="1" applyBorder="1" applyAlignment="1" applyProtection="1">
      <alignment horizontal="center" vertical="center" wrapText="1"/>
      <protection/>
    </xf>
    <xf numFmtId="0" fontId="12" fillId="0" borderId="14" xfId="25" applyFont="1" applyBorder="1" applyAlignment="1" applyProtection="1">
      <alignment horizontal="center" vertical="center" wrapText="1"/>
      <protection/>
    </xf>
    <xf numFmtId="0" fontId="12" fillId="0" borderId="16" xfId="25" applyFont="1" applyBorder="1" applyAlignment="1" applyProtection="1">
      <alignment horizontal="center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49" fontId="12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0" xfId="25" applyFont="1" applyAlignment="1" applyProtection="1">
      <alignment horizontal="center"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center" vertical="center" wrapText="1"/>
      <protection locked="0"/>
    </xf>
    <xf numFmtId="0" fontId="12" fillId="0" borderId="0" xfId="25" applyFont="1" applyAlignment="1" applyProtection="1">
      <alignment horizontal="left" vertical="justify" wrapText="1"/>
      <protection locked="0"/>
    </xf>
    <xf numFmtId="0" fontId="12" fillId="0" borderId="0" xfId="25" applyFont="1" applyAlignment="1" applyProtection="1">
      <alignment horizontal="left" vertical="justify"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49" fontId="12" fillId="0" borderId="0" xfId="23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24" applyFont="1" applyAlignment="1" applyProtection="1">
      <alignment horizontal="left"/>
      <protection locked="0"/>
    </xf>
    <xf numFmtId="0" fontId="0" fillId="0" borderId="23" xfId="0" applyBorder="1" applyAlignment="1">
      <alignment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A40">
      <selection activeCell="G33" sqref="G33"/>
    </sheetView>
  </sheetViews>
  <sheetFormatPr defaultColWidth="9.00390625" defaultRowHeight="12.75"/>
  <cols>
    <col min="1" max="1" width="43.75390625" style="223" customWidth="1"/>
    <col min="2" max="2" width="9.875" style="223" customWidth="1"/>
    <col min="3" max="3" width="11.125" style="223" customWidth="1"/>
    <col min="4" max="4" width="14.00390625" style="223" customWidth="1"/>
    <col min="5" max="5" width="70.75390625" style="223" customWidth="1"/>
    <col min="6" max="6" width="9.375" style="228" customWidth="1"/>
    <col min="7" max="7" width="12.75390625" style="223" customWidth="1"/>
    <col min="8" max="8" width="18.75390625" style="229" customWidth="1"/>
    <col min="9" max="9" width="3.375" style="203" customWidth="1"/>
    <col min="10" max="16384" width="9.25390625" style="203" customWidth="1"/>
  </cols>
  <sheetData>
    <row r="1" spans="1:8" ht="15">
      <c r="A1" s="268" t="s">
        <v>0</v>
      </c>
      <c r="B1" s="269"/>
      <c r="C1" s="270"/>
      <c r="D1" s="270"/>
      <c r="E1" s="270"/>
      <c r="F1" s="224"/>
      <c r="G1" s="225"/>
      <c r="H1" s="226"/>
    </row>
    <row r="2" spans="1:8" ht="15">
      <c r="A2" s="271"/>
      <c r="B2" s="271"/>
      <c r="C2" s="272"/>
      <c r="D2" s="272"/>
      <c r="E2" s="272"/>
      <c r="F2" s="224"/>
      <c r="G2" s="225"/>
      <c r="H2" s="226"/>
    </row>
    <row r="3" spans="1:8" ht="15">
      <c r="A3" s="204" t="s">
        <v>1</v>
      </c>
      <c r="B3" s="268"/>
      <c r="C3" s="268"/>
      <c r="D3" s="268"/>
      <c r="E3" s="575" t="s">
        <v>866</v>
      </c>
      <c r="F3" s="273" t="s">
        <v>2</v>
      </c>
      <c r="G3" s="226"/>
      <c r="H3" s="595">
        <v>175356940</v>
      </c>
    </row>
    <row r="4" spans="1:8" ht="28.5">
      <c r="A4" s="204" t="s">
        <v>3</v>
      </c>
      <c r="B4" s="583"/>
      <c r="C4" s="583"/>
      <c r="D4" s="584"/>
      <c r="E4" s="576" t="s">
        <v>867</v>
      </c>
      <c r="F4" s="224" t="s">
        <v>4</v>
      </c>
      <c r="G4" s="225"/>
      <c r="H4" s="595">
        <v>3995</v>
      </c>
    </row>
    <row r="5" spans="1:8" ht="15">
      <c r="A5" s="204" t="s">
        <v>5</v>
      </c>
      <c r="B5" s="268"/>
      <c r="C5" s="268"/>
      <c r="D5" s="268"/>
      <c r="E5" s="596" t="s">
        <v>869</v>
      </c>
      <c r="F5" s="224"/>
      <c r="G5" s="225"/>
      <c r="H5" s="275" t="s">
        <v>6</v>
      </c>
    </row>
    <row r="6" spans="1:8" ht="15.75" thickBot="1">
      <c r="A6" s="204"/>
      <c r="B6" s="204"/>
      <c r="C6" s="274"/>
      <c r="D6" s="275"/>
      <c r="E6" s="275"/>
      <c r="F6" s="224"/>
      <c r="G6" s="225"/>
      <c r="H6" s="275"/>
    </row>
    <row r="7" spans="1:8" ht="28.5">
      <c r="A7" s="276" t="s">
        <v>7</v>
      </c>
      <c r="B7" s="277" t="s">
        <v>8</v>
      </c>
      <c r="C7" s="278" t="s">
        <v>9</v>
      </c>
      <c r="D7" s="278" t="s">
        <v>10</v>
      </c>
      <c r="E7" s="279" t="s">
        <v>11</v>
      </c>
      <c r="F7" s="277" t="s">
        <v>8</v>
      </c>
      <c r="G7" s="278" t="s">
        <v>12</v>
      </c>
      <c r="H7" s="280" t="s">
        <v>13</v>
      </c>
    </row>
    <row r="8" spans="1:8" ht="14.25">
      <c r="A8" s="281" t="s">
        <v>14</v>
      </c>
      <c r="B8" s="282" t="s">
        <v>15</v>
      </c>
      <c r="C8" s="282">
        <v>1</v>
      </c>
      <c r="D8" s="282">
        <v>2</v>
      </c>
      <c r="E8" s="283" t="s">
        <v>14</v>
      </c>
      <c r="F8" s="282" t="s">
        <v>15</v>
      </c>
      <c r="G8" s="282">
        <v>1</v>
      </c>
      <c r="H8" s="284">
        <v>2</v>
      </c>
    </row>
    <row r="9" spans="1:8" ht="15">
      <c r="A9" s="555" t="s">
        <v>16</v>
      </c>
      <c r="B9" s="285"/>
      <c r="C9" s="286"/>
      <c r="D9" s="287"/>
      <c r="E9" s="553" t="s">
        <v>17</v>
      </c>
      <c r="F9" s="288"/>
      <c r="G9" s="289"/>
      <c r="H9" s="290"/>
    </row>
    <row r="10" spans="1:8" ht="15">
      <c r="A10" s="291" t="s">
        <v>18</v>
      </c>
      <c r="B10" s="292"/>
      <c r="C10" s="286"/>
      <c r="D10" s="287"/>
      <c r="E10" s="293" t="s">
        <v>19</v>
      </c>
      <c r="F10" s="294"/>
      <c r="G10" s="295"/>
      <c r="H10" s="296"/>
    </row>
    <row r="11" spans="1:8" ht="15">
      <c r="A11" s="291" t="s">
        <v>20</v>
      </c>
      <c r="B11" s="297" t="s">
        <v>21</v>
      </c>
      <c r="C11" s="205">
        <v>6861</v>
      </c>
      <c r="D11" s="205">
        <v>6861</v>
      </c>
      <c r="E11" s="293" t="s">
        <v>22</v>
      </c>
      <c r="F11" s="298" t="s">
        <v>23</v>
      </c>
      <c r="G11" s="206">
        <v>4809</v>
      </c>
      <c r="H11" s="206">
        <v>4809</v>
      </c>
    </row>
    <row r="12" spans="1:8" ht="15">
      <c r="A12" s="291" t="s">
        <v>24</v>
      </c>
      <c r="B12" s="297" t="s">
        <v>25</v>
      </c>
      <c r="C12" s="205"/>
      <c r="D12" s="205"/>
      <c r="E12" s="293" t="s">
        <v>26</v>
      </c>
      <c r="F12" s="298" t="s">
        <v>27</v>
      </c>
      <c r="G12" s="207">
        <v>4809</v>
      </c>
      <c r="H12" s="207">
        <v>4809</v>
      </c>
    </row>
    <row r="13" spans="1:8" ht="15">
      <c r="A13" s="291" t="s">
        <v>28</v>
      </c>
      <c r="B13" s="297" t="s">
        <v>29</v>
      </c>
      <c r="C13" s="205">
        <v>25</v>
      </c>
      <c r="D13" s="205">
        <v>31</v>
      </c>
      <c r="E13" s="293" t="s">
        <v>30</v>
      </c>
      <c r="F13" s="298" t="s">
        <v>31</v>
      </c>
      <c r="G13" s="207"/>
      <c r="H13" s="207"/>
    </row>
    <row r="14" spans="1:8" ht="15">
      <c r="A14" s="291" t="s">
        <v>32</v>
      </c>
      <c r="B14" s="297" t="s">
        <v>33</v>
      </c>
      <c r="C14" s="205"/>
      <c r="D14" s="205"/>
      <c r="E14" s="299" t="s">
        <v>34</v>
      </c>
      <c r="F14" s="298" t="s">
        <v>35</v>
      </c>
      <c r="G14" s="391"/>
      <c r="H14" s="391"/>
    </row>
    <row r="15" spans="1:8" ht="15">
      <c r="A15" s="291" t="s">
        <v>36</v>
      </c>
      <c r="B15" s="297" t="s">
        <v>37</v>
      </c>
      <c r="C15" s="205"/>
      <c r="D15" s="205"/>
      <c r="E15" s="299" t="s">
        <v>38</v>
      </c>
      <c r="F15" s="298" t="s">
        <v>39</v>
      </c>
      <c r="G15" s="391"/>
      <c r="H15" s="391"/>
    </row>
    <row r="16" spans="1:8" ht="15">
      <c r="A16" s="291" t="s">
        <v>40</v>
      </c>
      <c r="B16" s="300" t="s">
        <v>41</v>
      </c>
      <c r="C16" s="205"/>
      <c r="D16" s="205"/>
      <c r="E16" s="299" t="s">
        <v>42</v>
      </c>
      <c r="F16" s="298" t="s">
        <v>43</v>
      </c>
      <c r="G16" s="391"/>
      <c r="H16" s="391"/>
    </row>
    <row r="17" spans="1:18" ht="25.5">
      <c r="A17" s="291" t="s">
        <v>44</v>
      </c>
      <c r="B17" s="297" t="s">
        <v>45</v>
      </c>
      <c r="C17" s="205"/>
      <c r="D17" s="205"/>
      <c r="E17" s="299" t="s">
        <v>46</v>
      </c>
      <c r="F17" s="301" t="s">
        <v>47</v>
      </c>
      <c r="G17" s="208">
        <f>G11+G14+G15+G16</f>
        <v>4809</v>
      </c>
      <c r="H17" s="208">
        <f>H11+H14+H15+H16</f>
        <v>4809</v>
      </c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8" ht="15">
      <c r="A18" s="291" t="s">
        <v>48</v>
      </c>
      <c r="B18" s="297" t="s">
        <v>49</v>
      </c>
      <c r="C18" s="205"/>
      <c r="D18" s="205"/>
      <c r="E18" s="293" t="s">
        <v>50</v>
      </c>
      <c r="F18" s="302"/>
      <c r="G18" s="303"/>
      <c r="H18" s="304"/>
    </row>
    <row r="19" spans="1:15" ht="15">
      <c r="A19" s="291" t="s">
        <v>51</v>
      </c>
      <c r="B19" s="305" t="s">
        <v>52</v>
      </c>
      <c r="C19" s="209">
        <f>SUM(C11:C18)</f>
        <v>6886</v>
      </c>
      <c r="D19" s="209">
        <f>SUM(D11:D18)</f>
        <v>6892</v>
      </c>
      <c r="E19" s="293" t="s">
        <v>53</v>
      </c>
      <c r="F19" s="298" t="s">
        <v>54</v>
      </c>
      <c r="G19" s="206"/>
      <c r="H19" s="206"/>
      <c r="I19" s="346"/>
      <c r="J19" s="346"/>
      <c r="K19" s="346"/>
      <c r="L19" s="346"/>
      <c r="M19" s="346"/>
      <c r="N19" s="346"/>
      <c r="O19" s="346"/>
    </row>
    <row r="20" spans="1:8" ht="15">
      <c r="A20" s="291" t="s">
        <v>55</v>
      </c>
      <c r="B20" s="305" t="s">
        <v>56</v>
      </c>
      <c r="C20" s="205"/>
      <c r="D20" s="205"/>
      <c r="E20" s="293" t="s">
        <v>57</v>
      </c>
      <c r="F20" s="298" t="s">
        <v>58</v>
      </c>
      <c r="G20" s="212">
        <v>2332</v>
      </c>
      <c r="H20" s="212">
        <v>2332</v>
      </c>
    </row>
    <row r="21" spans="1:18" ht="15">
      <c r="A21" s="291" t="s">
        <v>59</v>
      </c>
      <c r="B21" s="306" t="s">
        <v>60</v>
      </c>
      <c r="C21" s="205"/>
      <c r="D21" s="205"/>
      <c r="E21" s="307" t="s">
        <v>61</v>
      </c>
      <c r="F21" s="298" t="s">
        <v>62</v>
      </c>
      <c r="G21" s="210">
        <f>SUM(G22:G24)</f>
        <v>0</v>
      </c>
      <c r="H21" s="210">
        <f>SUM(H22:H24)</f>
        <v>0</v>
      </c>
      <c r="I21" s="346"/>
      <c r="J21" s="346"/>
      <c r="K21" s="346"/>
      <c r="L21" s="346"/>
      <c r="M21" s="347"/>
      <c r="N21" s="346"/>
      <c r="O21" s="346"/>
      <c r="P21" s="346"/>
      <c r="Q21" s="346"/>
      <c r="R21" s="346"/>
    </row>
    <row r="22" spans="1:8" ht="15">
      <c r="A22" s="291" t="s">
        <v>63</v>
      </c>
      <c r="B22" s="297"/>
      <c r="C22" s="308"/>
      <c r="D22" s="209"/>
      <c r="E22" s="299" t="s">
        <v>64</v>
      </c>
      <c r="F22" s="298" t="s">
        <v>65</v>
      </c>
      <c r="G22" s="206"/>
      <c r="H22" s="206"/>
    </row>
    <row r="23" spans="1:13" ht="15">
      <c r="A23" s="291" t="s">
        <v>66</v>
      </c>
      <c r="B23" s="297" t="s">
        <v>67</v>
      </c>
      <c r="C23" s="205"/>
      <c r="D23" s="205"/>
      <c r="E23" s="309" t="s">
        <v>68</v>
      </c>
      <c r="F23" s="298" t="s">
        <v>69</v>
      </c>
      <c r="G23" s="206"/>
      <c r="H23" s="206"/>
      <c r="M23" s="211"/>
    </row>
    <row r="24" spans="1:8" ht="15">
      <c r="A24" s="291" t="s">
        <v>70</v>
      </c>
      <c r="B24" s="297" t="s">
        <v>71</v>
      </c>
      <c r="C24" s="205"/>
      <c r="D24" s="205"/>
      <c r="E24" s="293" t="s">
        <v>72</v>
      </c>
      <c r="F24" s="298" t="s">
        <v>73</v>
      </c>
      <c r="G24" s="206"/>
      <c r="H24" s="206"/>
    </row>
    <row r="25" spans="1:18" ht="15">
      <c r="A25" s="291" t="s">
        <v>74</v>
      </c>
      <c r="B25" s="297" t="s">
        <v>75</v>
      </c>
      <c r="C25" s="205"/>
      <c r="D25" s="205"/>
      <c r="E25" s="309" t="s">
        <v>76</v>
      </c>
      <c r="F25" s="301" t="s">
        <v>77</v>
      </c>
      <c r="G25" s="208">
        <f>G19+G20+G21</f>
        <v>2332</v>
      </c>
      <c r="H25" s="208">
        <f>H19+H20+H21</f>
        <v>2332</v>
      </c>
      <c r="I25" s="346"/>
      <c r="J25" s="346"/>
      <c r="K25" s="346"/>
      <c r="L25" s="346"/>
      <c r="M25" s="347"/>
      <c r="N25" s="346"/>
      <c r="O25" s="346"/>
      <c r="P25" s="346"/>
      <c r="Q25" s="346"/>
      <c r="R25" s="346"/>
    </row>
    <row r="26" spans="1:8" ht="15">
      <c r="A26" s="291" t="s">
        <v>78</v>
      </c>
      <c r="B26" s="297" t="s">
        <v>79</v>
      </c>
      <c r="C26" s="205"/>
      <c r="D26" s="205"/>
      <c r="E26" s="293" t="s">
        <v>80</v>
      </c>
      <c r="F26" s="302"/>
      <c r="G26" s="303"/>
      <c r="H26" s="304"/>
    </row>
    <row r="27" spans="1:18" ht="15">
      <c r="A27" s="291" t="s">
        <v>81</v>
      </c>
      <c r="B27" s="306" t="s">
        <v>82</v>
      </c>
      <c r="C27" s="209">
        <f>SUM(C23:C26)</f>
        <v>0</v>
      </c>
      <c r="D27" s="209">
        <f>SUM(D23:D26)</f>
        <v>0</v>
      </c>
      <c r="E27" s="309" t="s">
        <v>83</v>
      </c>
      <c r="F27" s="298" t="s">
        <v>84</v>
      </c>
      <c r="G27" s="208">
        <f>SUM(G28:G30)</f>
        <v>-181</v>
      </c>
      <c r="H27" s="208">
        <f>SUM(H28:H30)</f>
        <v>-108</v>
      </c>
      <c r="I27" s="346"/>
      <c r="J27" s="346"/>
      <c r="K27" s="346"/>
      <c r="L27" s="346"/>
      <c r="M27" s="347"/>
      <c r="N27" s="346"/>
      <c r="O27" s="346"/>
      <c r="P27" s="346"/>
      <c r="Q27" s="346"/>
      <c r="R27" s="346"/>
    </row>
    <row r="28" spans="1:8" ht="15">
      <c r="A28" s="291"/>
      <c r="B28" s="297"/>
      <c r="C28" s="308"/>
      <c r="D28" s="209"/>
      <c r="E28" s="293" t="s">
        <v>85</v>
      </c>
      <c r="F28" s="298" t="s">
        <v>86</v>
      </c>
      <c r="G28" s="206">
        <v>6</v>
      </c>
      <c r="H28" s="206">
        <v>6</v>
      </c>
    </row>
    <row r="29" spans="1:13" ht="15">
      <c r="A29" s="291" t="s">
        <v>87</v>
      </c>
      <c r="B29" s="297"/>
      <c r="C29" s="308"/>
      <c r="D29" s="209"/>
      <c r="E29" s="307" t="s">
        <v>88</v>
      </c>
      <c r="F29" s="298" t="s">
        <v>89</v>
      </c>
      <c r="G29" s="391">
        <v>-187</v>
      </c>
      <c r="H29" s="391">
        <v>-114</v>
      </c>
      <c r="M29" s="211"/>
    </row>
    <row r="30" spans="1:8" ht="15">
      <c r="A30" s="291" t="s">
        <v>90</v>
      </c>
      <c r="B30" s="297" t="s">
        <v>91</v>
      </c>
      <c r="C30" s="205"/>
      <c r="D30" s="205"/>
      <c r="E30" s="293" t="s">
        <v>92</v>
      </c>
      <c r="F30" s="298" t="s">
        <v>93</v>
      </c>
      <c r="G30" s="212"/>
      <c r="H30" s="212"/>
    </row>
    <row r="31" spans="1:13" ht="15">
      <c r="A31" s="291" t="s">
        <v>94</v>
      </c>
      <c r="B31" s="297" t="s">
        <v>95</v>
      </c>
      <c r="C31" s="392"/>
      <c r="D31" s="392"/>
      <c r="E31" s="309" t="s">
        <v>96</v>
      </c>
      <c r="F31" s="298" t="s">
        <v>97</v>
      </c>
      <c r="G31" s="206"/>
      <c r="H31" s="206"/>
      <c r="M31" s="211"/>
    </row>
    <row r="32" spans="1:15" ht="15">
      <c r="A32" s="291" t="s">
        <v>98</v>
      </c>
      <c r="B32" s="306" t="s">
        <v>99</v>
      </c>
      <c r="C32" s="209">
        <f>C30+C31</f>
        <v>0</v>
      </c>
      <c r="D32" s="209">
        <f>D30+D31</f>
        <v>0</v>
      </c>
      <c r="E32" s="299" t="s">
        <v>100</v>
      </c>
      <c r="F32" s="298" t="s">
        <v>101</v>
      </c>
      <c r="G32" s="391">
        <v>-18</v>
      </c>
      <c r="H32" s="391">
        <v>-73</v>
      </c>
      <c r="I32" s="346"/>
      <c r="J32" s="346"/>
      <c r="K32" s="346"/>
      <c r="L32" s="346"/>
      <c r="M32" s="346"/>
      <c r="N32" s="346"/>
      <c r="O32" s="346"/>
    </row>
    <row r="33" spans="1:18" ht="15">
      <c r="A33" s="291" t="s">
        <v>102</v>
      </c>
      <c r="B33" s="300"/>
      <c r="C33" s="308"/>
      <c r="D33" s="209"/>
      <c r="E33" s="309" t="s">
        <v>103</v>
      </c>
      <c r="F33" s="301" t="s">
        <v>104</v>
      </c>
      <c r="G33" s="208">
        <f>G27+G31+G32</f>
        <v>-199</v>
      </c>
      <c r="H33" s="208">
        <f>H27+H31+H32</f>
        <v>-181</v>
      </c>
      <c r="I33" s="346"/>
      <c r="J33" s="346"/>
      <c r="K33" s="346"/>
      <c r="L33" s="346"/>
      <c r="M33" s="346"/>
      <c r="N33" s="346"/>
      <c r="O33" s="346"/>
      <c r="P33" s="346"/>
      <c r="Q33" s="346"/>
      <c r="R33" s="346"/>
    </row>
    <row r="34" spans="1:14" ht="15">
      <c r="A34" s="291" t="s">
        <v>854</v>
      </c>
      <c r="B34" s="300" t="s">
        <v>105</v>
      </c>
      <c r="C34" s="209">
        <f>SUM(C35:C38)</f>
        <v>23</v>
      </c>
      <c r="D34" s="209">
        <f>SUM(D35:D38)</f>
        <v>13</v>
      </c>
      <c r="E34" s="293"/>
      <c r="F34" s="310"/>
      <c r="G34" s="311"/>
      <c r="H34" s="312"/>
      <c r="I34" s="346"/>
      <c r="J34" s="346"/>
      <c r="K34" s="346"/>
      <c r="L34" s="346"/>
      <c r="M34" s="346"/>
      <c r="N34" s="346"/>
    </row>
    <row r="35" spans="1:8" ht="15">
      <c r="A35" s="291" t="s">
        <v>106</v>
      </c>
      <c r="B35" s="297" t="s">
        <v>107</v>
      </c>
      <c r="C35" s="205"/>
      <c r="D35" s="205"/>
      <c r="E35" s="313"/>
      <c r="F35" s="314"/>
      <c r="G35" s="315"/>
      <c r="H35" s="316"/>
    </row>
    <row r="36" spans="1:18" ht="15">
      <c r="A36" s="291" t="s">
        <v>108</v>
      </c>
      <c r="B36" s="297" t="s">
        <v>109</v>
      </c>
      <c r="C36" s="205"/>
      <c r="D36" s="205"/>
      <c r="E36" s="293" t="s">
        <v>110</v>
      </c>
      <c r="F36" s="317" t="s">
        <v>111</v>
      </c>
      <c r="G36" s="208">
        <f>G25+G17+G33</f>
        <v>6942</v>
      </c>
      <c r="H36" s="208">
        <f>H25+H17+H33</f>
        <v>6960</v>
      </c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3" ht="15">
      <c r="A37" s="291" t="s">
        <v>112</v>
      </c>
      <c r="B37" s="297" t="s">
        <v>113</v>
      </c>
      <c r="C37" s="205">
        <v>23</v>
      </c>
      <c r="D37" s="205">
        <v>13</v>
      </c>
      <c r="E37" s="293"/>
      <c r="F37" s="318"/>
      <c r="G37" s="311"/>
      <c r="H37" s="312"/>
      <c r="M37" s="211"/>
    </row>
    <row r="38" spans="1:8" ht="15">
      <c r="A38" s="291" t="s">
        <v>114</v>
      </c>
      <c r="B38" s="297" t="s">
        <v>115</v>
      </c>
      <c r="C38" s="205"/>
      <c r="D38" s="205"/>
      <c r="E38" s="319"/>
      <c r="F38" s="314"/>
      <c r="G38" s="315"/>
      <c r="H38" s="316"/>
    </row>
    <row r="39" spans="1:15" ht="15">
      <c r="A39" s="291" t="s">
        <v>116</v>
      </c>
      <c r="B39" s="320" t="s">
        <v>117</v>
      </c>
      <c r="C39" s="213">
        <f>C40+C41+C43</f>
        <v>0</v>
      </c>
      <c r="D39" s="213">
        <f>D40+D41+D43</f>
        <v>0</v>
      </c>
      <c r="E39" s="554" t="s">
        <v>118</v>
      </c>
      <c r="F39" s="317" t="s">
        <v>119</v>
      </c>
      <c r="G39" s="212"/>
      <c r="H39" s="212"/>
      <c r="I39" s="346"/>
      <c r="J39" s="346"/>
      <c r="K39" s="346"/>
      <c r="L39" s="346"/>
      <c r="M39" s="347"/>
      <c r="N39" s="346"/>
      <c r="O39" s="346"/>
    </row>
    <row r="40" spans="1:8" ht="15">
      <c r="A40" s="291" t="s">
        <v>120</v>
      </c>
      <c r="B40" s="320" t="s">
        <v>121</v>
      </c>
      <c r="C40" s="205"/>
      <c r="D40" s="205"/>
      <c r="E40" s="299"/>
      <c r="F40" s="318"/>
      <c r="G40" s="311"/>
      <c r="H40" s="312"/>
    </row>
    <row r="41" spans="1:8" ht="15">
      <c r="A41" s="291" t="s">
        <v>122</v>
      </c>
      <c r="B41" s="320" t="s">
        <v>123</v>
      </c>
      <c r="C41" s="205"/>
      <c r="D41" s="205"/>
      <c r="E41" s="554" t="s">
        <v>124</v>
      </c>
      <c r="F41" s="321"/>
      <c r="G41" s="322"/>
      <c r="H41" s="323"/>
    </row>
    <row r="42" spans="1:8" ht="15">
      <c r="A42" s="291" t="s">
        <v>125</v>
      </c>
      <c r="B42" s="320" t="s">
        <v>126</v>
      </c>
      <c r="C42" s="214"/>
      <c r="D42" s="214"/>
      <c r="E42" s="293" t="s">
        <v>127</v>
      </c>
      <c r="F42" s="314"/>
      <c r="G42" s="315"/>
      <c r="H42" s="316"/>
    </row>
    <row r="43" spans="1:13" ht="15">
      <c r="A43" s="291" t="s">
        <v>128</v>
      </c>
      <c r="B43" s="320" t="s">
        <v>129</v>
      </c>
      <c r="C43" s="205"/>
      <c r="D43" s="205"/>
      <c r="E43" s="299" t="s">
        <v>130</v>
      </c>
      <c r="F43" s="298" t="s">
        <v>131</v>
      </c>
      <c r="G43" s="206"/>
      <c r="H43" s="206"/>
      <c r="M43" s="211"/>
    </row>
    <row r="44" spans="1:8" ht="15">
      <c r="A44" s="291" t="s">
        <v>132</v>
      </c>
      <c r="B44" s="320" t="s">
        <v>133</v>
      </c>
      <c r="C44" s="205">
        <v>32</v>
      </c>
      <c r="D44" s="205">
        <v>32</v>
      </c>
      <c r="E44" s="324" t="s">
        <v>134</v>
      </c>
      <c r="F44" s="298" t="s">
        <v>135</v>
      </c>
      <c r="G44" s="206"/>
      <c r="H44" s="206"/>
    </row>
    <row r="45" spans="1:15" ht="15">
      <c r="A45" s="291" t="s">
        <v>136</v>
      </c>
      <c r="B45" s="305" t="s">
        <v>137</v>
      </c>
      <c r="C45" s="209">
        <f>C34+C39+C44</f>
        <v>55</v>
      </c>
      <c r="D45" s="209">
        <f>D34+D39+D44</f>
        <v>45</v>
      </c>
      <c r="E45" s="307" t="s">
        <v>138</v>
      </c>
      <c r="F45" s="298" t="s">
        <v>139</v>
      </c>
      <c r="G45" s="206"/>
      <c r="H45" s="206"/>
      <c r="I45" s="346"/>
      <c r="J45" s="346"/>
      <c r="K45" s="346"/>
      <c r="L45" s="346"/>
      <c r="M45" s="347"/>
      <c r="N45" s="346"/>
      <c r="O45" s="346"/>
    </row>
    <row r="46" spans="1:8" ht="15">
      <c r="A46" s="291" t="s">
        <v>140</v>
      </c>
      <c r="B46" s="297"/>
      <c r="C46" s="308"/>
      <c r="D46" s="209"/>
      <c r="E46" s="293" t="s">
        <v>141</v>
      </c>
      <c r="F46" s="298" t="s">
        <v>142</v>
      </c>
      <c r="G46" s="206"/>
      <c r="H46" s="206"/>
    </row>
    <row r="47" spans="1:13" ht="15">
      <c r="A47" s="291" t="s">
        <v>143</v>
      </c>
      <c r="B47" s="297" t="s">
        <v>144</v>
      </c>
      <c r="C47" s="205"/>
      <c r="D47" s="205"/>
      <c r="E47" s="307" t="s">
        <v>145</v>
      </c>
      <c r="F47" s="298" t="s">
        <v>146</v>
      </c>
      <c r="G47" s="206"/>
      <c r="H47" s="206"/>
      <c r="M47" s="211"/>
    </row>
    <row r="48" spans="1:8" ht="15">
      <c r="A48" s="291" t="s">
        <v>147</v>
      </c>
      <c r="B48" s="300" t="s">
        <v>148</v>
      </c>
      <c r="C48" s="205"/>
      <c r="D48" s="205"/>
      <c r="E48" s="293" t="s">
        <v>149</v>
      </c>
      <c r="F48" s="298" t="s">
        <v>150</v>
      </c>
      <c r="G48" s="206"/>
      <c r="H48" s="206"/>
    </row>
    <row r="49" spans="1:18" ht="15">
      <c r="A49" s="291" t="s">
        <v>151</v>
      </c>
      <c r="B49" s="297" t="s">
        <v>152</v>
      </c>
      <c r="C49" s="205"/>
      <c r="D49" s="205"/>
      <c r="E49" s="307" t="s">
        <v>51</v>
      </c>
      <c r="F49" s="301" t="s">
        <v>153</v>
      </c>
      <c r="G49" s="208">
        <f>SUM(G43:G48)</f>
        <v>0</v>
      </c>
      <c r="H49" s="208">
        <f>SUM(H43:H48)</f>
        <v>0</v>
      </c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8" ht="15">
      <c r="A50" s="291" t="s">
        <v>78</v>
      </c>
      <c r="B50" s="297" t="s">
        <v>154</v>
      </c>
      <c r="C50" s="205"/>
      <c r="D50" s="205"/>
      <c r="E50" s="293"/>
      <c r="F50" s="298"/>
      <c r="G50" s="308"/>
      <c r="H50" s="208"/>
    </row>
    <row r="51" spans="1:15" ht="15">
      <c r="A51" s="291" t="s">
        <v>155</v>
      </c>
      <c r="B51" s="305" t="s">
        <v>156</v>
      </c>
      <c r="C51" s="209">
        <f>SUM(C47:C50)</f>
        <v>0</v>
      </c>
      <c r="D51" s="209">
        <f>SUM(D47:D50)</f>
        <v>0</v>
      </c>
      <c r="E51" s="307" t="s">
        <v>157</v>
      </c>
      <c r="F51" s="301" t="s">
        <v>158</v>
      </c>
      <c r="G51" s="206"/>
      <c r="H51" s="206"/>
      <c r="I51" s="346"/>
      <c r="J51" s="346"/>
      <c r="K51" s="346"/>
      <c r="L51" s="346"/>
      <c r="M51" s="346"/>
      <c r="N51" s="346"/>
      <c r="O51" s="346"/>
    </row>
    <row r="52" spans="1:8" ht="15">
      <c r="A52" s="291" t="s">
        <v>159</v>
      </c>
      <c r="B52" s="305"/>
      <c r="C52" s="308"/>
      <c r="D52" s="209"/>
      <c r="E52" s="293" t="s">
        <v>160</v>
      </c>
      <c r="F52" s="301" t="s">
        <v>161</v>
      </c>
      <c r="G52" s="206"/>
      <c r="H52" s="206"/>
    </row>
    <row r="53" spans="1:8" ht="15">
      <c r="A53" s="291" t="s">
        <v>162</v>
      </c>
      <c r="B53" s="305" t="s">
        <v>163</v>
      </c>
      <c r="C53" s="205"/>
      <c r="D53" s="205"/>
      <c r="E53" s="293" t="s">
        <v>164</v>
      </c>
      <c r="F53" s="301" t="s">
        <v>165</v>
      </c>
      <c r="G53" s="206"/>
      <c r="H53" s="206"/>
    </row>
    <row r="54" spans="1:8" ht="15">
      <c r="A54" s="291" t="s">
        <v>166</v>
      </c>
      <c r="B54" s="305" t="s">
        <v>167</v>
      </c>
      <c r="C54" s="205">
        <v>3</v>
      </c>
      <c r="D54" s="205"/>
      <c r="E54" s="293" t="s">
        <v>168</v>
      </c>
      <c r="F54" s="301" t="s">
        <v>169</v>
      </c>
      <c r="G54" s="206"/>
      <c r="H54" s="206"/>
    </row>
    <row r="55" spans="1:18" ht="25.5">
      <c r="A55" s="325" t="s">
        <v>170</v>
      </c>
      <c r="B55" s="326" t="s">
        <v>171</v>
      </c>
      <c r="C55" s="209">
        <f>C19+C20+C21+C27+C32+C45+C51+C53+C54</f>
        <v>6944</v>
      </c>
      <c r="D55" s="209">
        <f>D19+D20+D21+D27+D32+D45+D51+D53+D54</f>
        <v>6937</v>
      </c>
      <c r="E55" s="293" t="s">
        <v>172</v>
      </c>
      <c r="F55" s="317" t="s">
        <v>173</v>
      </c>
      <c r="G55" s="208">
        <f>G49+G51+G52+G53+G54</f>
        <v>0</v>
      </c>
      <c r="H55" s="208">
        <f>H49+H51+H52+H53+H54</f>
        <v>0</v>
      </c>
      <c r="I55" s="346"/>
      <c r="J55" s="346"/>
      <c r="K55" s="346"/>
      <c r="L55" s="346"/>
      <c r="M55" s="347"/>
      <c r="N55" s="346"/>
      <c r="O55" s="346"/>
      <c r="P55" s="346"/>
      <c r="Q55" s="346"/>
      <c r="R55" s="346"/>
    </row>
    <row r="56" spans="1:8" ht="15">
      <c r="A56" s="556" t="s">
        <v>174</v>
      </c>
      <c r="B56" s="300"/>
      <c r="C56" s="308"/>
      <c r="D56" s="209"/>
      <c r="E56" s="293"/>
      <c r="F56" s="327"/>
      <c r="G56" s="308"/>
      <c r="H56" s="208"/>
    </row>
    <row r="57" spans="1:13" ht="15">
      <c r="A57" s="291" t="s">
        <v>175</v>
      </c>
      <c r="B57" s="297"/>
      <c r="C57" s="308"/>
      <c r="D57" s="209"/>
      <c r="E57" s="559" t="s">
        <v>176</v>
      </c>
      <c r="F57" s="327"/>
      <c r="G57" s="308"/>
      <c r="H57" s="208"/>
      <c r="M57" s="211"/>
    </row>
    <row r="58" spans="1:8" ht="15">
      <c r="A58" s="291" t="s">
        <v>177</v>
      </c>
      <c r="B58" s="297" t="s">
        <v>178</v>
      </c>
      <c r="C58" s="205"/>
      <c r="D58" s="205"/>
      <c r="E58" s="293" t="s">
        <v>127</v>
      </c>
      <c r="F58" s="328"/>
      <c r="G58" s="308"/>
      <c r="H58" s="208"/>
    </row>
    <row r="59" spans="1:13" ht="15">
      <c r="A59" s="291" t="s">
        <v>179</v>
      </c>
      <c r="B59" s="297" t="s">
        <v>180</v>
      </c>
      <c r="C59" s="205"/>
      <c r="D59" s="205"/>
      <c r="E59" s="307" t="s">
        <v>181</v>
      </c>
      <c r="F59" s="298" t="s">
        <v>182</v>
      </c>
      <c r="G59" s="206"/>
      <c r="H59" s="206"/>
      <c r="M59" s="211"/>
    </row>
    <row r="60" spans="1:8" ht="15">
      <c r="A60" s="291" t="s">
        <v>183</v>
      </c>
      <c r="B60" s="297" t="s">
        <v>184</v>
      </c>
      <c r="C60" s="205"/>
      <c r="D60" s="205"/>
      <c r="E60" s="293" t="s">
        <v>185</v>
      </c>
      <c r="F60" s="298" t="s">
        <v>186</v>
      </c>
      <c r="G60" s="206"/>
      <c r="H60" s="206"/>
    </row>
    <row r="61" spans="1:18" ht="15">
      <c r="A61" s="291" t="s">
        <v>187</v>
      </c>
      <c r="B61" s="300" t="s">
        <v>188</v>
      </c>
      <c r="C61" s="205"/>
      <c r="D61" s="205"/>
      <c r="E61" s="299" t="s">
        <v>189</v>
      </c>
      <c r="F61" s="328" t="s">
        <v>190</v>
      </c>
      <c r="G61" s="208">
        <f>SUM(G62:G68)</f>
        <v>2</v>
      </c>
      <c r="H61" s="208">
        <f>SUM(H62:H68)</f>
        <v>0</v>
      </c>
      <c r="I61" s="346"/>
      <c r="J61" s="346"/>
      <c r="K61" s="346"/>
      <c r="L61" s="346"/>
      <c r="M61" s="347"/>
      <c r="N61" s="346"/>
      <c r="O61" s="346"/>
      <c r="P61" s="346"/>
      <c r="Q61" s="346"/>
      <c r="R61" s="346"/>
    </row>
    <row r="62" spans="1:8" ht="15">
      <c r="A62" s="291" t="s">
        <v>191</v>
      </c>
      <c r="B62" s="300" t="s">
        <v>192</v>
      </c>
      <c r="C62" s="205"/>
      <c r="D62" s="205"/>
      <c r="E62" s="299" t="s">
        <v>193</v>
      </c>
      <c r="F62" s="298" t="s">
        <v>194</v>
      </c>
      <c r="G62" s="206"/>
      <c r="H62" s="206"/>
    </row>
    <row r="63" spans="1:13" ht="15">
      <c r="A63" s="291" t="s">
        <v>195</v>
      </c>
      <c r="B63" s="297" t="s">
        <v>196</v>
      </c>
      <c r="C63" s="205"/>
      <c r="D63" s="205"/>
      <c r="E63" s="293" t="s">
        <v>197</v>
      </c>
      <c r="F63" s="298" t="s">
        <v>198</v>
      </c>
      <c r="G63" s="206"/>
      <c r="H63" s="206"/>
      <c r="M63" s="211"/>
    </row>
    <row r="64" spans="1:15" ht="15">
      <c r="A64" s="291" t="s">
        <v>51</v>
      </c>
      <c r="B64" s="305" t="s">
        <v>199</v>
      </c>
      <c r="C64" s="209">
        <f>SUM(C58:C63)</f>
        <v>0</v>
      </c>
      <c r="D64" s="209">
        <f>SUM(D58:D63)</f>
        <v>0</v>
      </c>
      <c r="E64" s="293" t="s">
        <v>200</v>
      </c>
      <c r="F64" s="298" t="s">
        <v>201</v>
      </c>
      <c r="G64" s="206"/>
      <c r="H64" s="206"/>
      <c r="I64" s="346"/>
      <c r="J64" s="346"/>
      <c r="K64" s="346"/>
      <c r="L64" s="346"/>
      <c r="M64" s="346"/>
      <c r="N64" s="346"/>
      <c r="O64" s="346"/>
    </row>
    <row r="65" spans="1:8" ht="15">
      <c r="A65" s="291"/>
      <c r="B65" s="305"/>
      <c r="C65" s="308"/>
      <c r="D65" s="209"/>
      <c r="E65" s="293" t="s">
        <v>202</v>
      </c>
      <c r="F65" s="298" t="s">
        <v>203</v>
      </c>
      <c r="G65" s="206"/>
      <c r="H65" s="206"/>
    </row>
    <row r="66" spans="1:8" ht="15">
      <c r="A66" s="291" t="s">
        <v>204</v>
      </c>
      <c r="B66" s="297"/>
      <c r="C66" s="308"/>
      <c r="D66" s="209"/>
      <c r="E66" s="293" t="s">
        <v>205</v>
      </c>
      <c r="F66" s="298" t="s">
        <v>206</v>
      </c>
      <c r="G66" s="206">
        <v>1</v>
      </c>
      <c r="H66" s="206"/>
    </row>
    <row r="67" spans="1:8" ht="15">
      <c r="A67" s="291" t="s">
        <v>207</v>
      </c>
      <c r="B67" s="297" t="s">
        <v>208</v>
      </c>
      <c r="C67" s="205"/>
      <c r="D67" s="205"/>
      <c r="E67" s="293" t="s">
        <v>209</v>
      </c>
      <c r="F67" s="298" t="s">
        <v>210</v>
      </c>
      <c r="G67" s="206">
        <v>1</v>
      </c>
      <c r="H67" s="206"/>
    </row>
    <row r="68" spans="1:8" ht="15">
      <c r="A68" s="291" t="s">
        <v>211</v>
      </c>
      <c r="B68" s="297" t="s">
        <v>212</v>
      </c>
      <c r="C68" s="205"/>
      <c r="D68" s="205"/>
      <c r="E68" s="293" t="s">
        <v>213</v>
      </c>
      <c r="F68" s="298" t="s">
        <v>214</v>
      </c>
      <c r="G68" s="206"/>
      <c r="H68" s="206"/>
    </row>
    <row r="69" spans="1:8" ht="15">
      <c r="A69" s="291" t="s">
        <v>215</v>
      </c>
      <c r="B69" s="297" t="s">
        <v>216</v>
      </c>
      <c r="C69" s="205"/>
      <c r="D69" s="205"/>
      <c r="E69" s="307" t="s">
        <v>78</v>
      </c>
      <c r="F69" s="298" t="s">
        <v>217</v>
      </c>
      <c r="G69" s="206"/>
      <c r="H69" s="206">
        <v>1</v>
      </c>
    </row>
    <row r="70" spans="1:8" ht="15">
      <c r="A70" s="291" t="s">
        <v>218</v>
      </c>
      <c r="B70" s="297" t="s">
        <v>219</v>
      </c>
      <c r="C70" s="205"/>
      <c r="D70" s="205"/>
      <c r="E70" s="293" t="s">
        <v>220</v>
      </c>
      <c r="F70" s="298" t="s">
        <v>221</v>
      </c>
      <c r="G70" s="206"/>
      <c r="H70" s="206"/>
    </row>
    <row r="71" spans="1:18" ht="15">
      <c r="A71" s="291" t="s">
        <v>222</v>
      </c>
      <c r="B71" s="297" t="s">
        <v>223</v>
      </c>
      <c r="C71" s="205"/>
      <c r="D71" s="205"/>
      <c r="E71" s="309" t="s">
        <v>46</v>
      </c>
      <c r="F71" s="329" t="s">
        <v>224</v>
      </c>
      <c r="G71" s="215">
        <f>G59+G60+G61+G69+G70</f>
        <v>2</v>
      </c>
      <c r="H71" s="215">
        <f>H59+H60+H61+H69+H70</f>
        <v>1</v>
      </c>
      <c r="I71" s="346"/>
      <c r="J71" s="346"/>
      <c r="K71" s="346"/>
      <c r="L71" s="346"/>
      <c r="M71" s="346"/>
      <c r="N71" s="346"/>
      <c r="O71" s="346"/>
      <c r="P71" s="346"/>
      <c r="Q71" s="346"/>
      <c r="R71" s="346"/>
    </row>
    <row r="72" spans="1:8" ht="15">
      <c r="A72" s="291" t="s">
        <v>225</v>
      </c>
      <c r="B72" s="297" t="s">
        <v>226</v>
      </c>
      <c r="C72" s="205"/>
      <c r="D72" s="205"/>
      <c r="E72" s="299"/>
      <c r="F72" s="330"/>
      <c r="G72" s="331"/>
      <c r="H72" s="332"/>
    </row>
    <row r="73" spans="1:8" ht="15">
      <c r="A73" s="291" t="s">
        <v>227</v>
      </c>
      <c r="B73" s="297" t="s">
        <v>228</v>
      </c>
      <c r="C73" s="205"/>
      <c r="D73" s="205"/>
      <c r="E73" s="217"/>
      <c r="F73" s="333"/>
      <c r="G73" s="334"/>
      <c r="H73" s="335"/>
    </row>
    <row r="74" spans="1:8" ht="15">
      <c r="A74" s="291" t="s">
        <v>229</v>
      </c>
      <c r="B74" s="297" t="s">
        <v>230</v>
      </c>
      <c r="C74" s="205"/>
      <c r="D74" s="205"/>
      <c r="E74" s="293" t="s">
        <v>231</v>
      </c>
      <c r="F74" s="336" t="s">
        <v>232</v>
      </c>
      <c r="G74" s="206"/>
      <c r="H74" s="206"/>
    </row>
    <row r="75" spans="1:15" ht="15">
      <c r="A75" s="291" t="s">
        <v>76</v>
      </c>
      <c r="B75" s="305" t="s">
        <v>233</v>
      </c>
      <c r="C75" s="209">
        <f>SUM(C67:C74)</f>
        <v>0</v>
      </c>
      <c r="D75" s="209">
        <f>SUM(D67:D74)</f>
        <v>0</v>
      </c>
      <c r="E75" s="307" t="s">
        <v>160</v>
      </c>
      <c r="F75" s="301" t="s">
        <v>234</v>
      </c>
      <c r="G75" s="206"/>
      <c r="H75" s="206"/>
      <c r="I75" s="346"/>
      <c r="J75" s="346"/>
      <c r="K75" s="346"/>
      <c r="L75" s="346"/>
      <c r="M75" s="346"/>
      <c r="N75" s="346"/>
      <c r="O75" s="346"/>
    </row>
    <row r="76" spans="1:8" ht="15">
      <c r="A76" s="291"/>
      <c r="B76" s="297"/>
      <c r="C76" s="308"/>
      <c r="D76" s="209"/>
      <c r="E76" s="293" t="s">
        <v>235</v>
      </c>
      <c r="F76" s="301" t="s">
        <v>236</v>
      </c>
      <c r="G76" s="206"/>
      <c r="H76" s="206"/>
    </row>
    <row r="77" spans="1:13" ht="15">
      <c r="A77" s="291" t="s">
        <v>237</v>
      </c>
      <c r="B77" s="297"/>
      <c r="C77" s="308"/>
      <c r="D77" s="209"/>
      <c r="E77" s="293"/>
      <c r="F77" s="337"/>
      <c r="G77" s="338"/>
      <c r="H77" s="339"/>
      <c r="M77" s="211"/>
    </row>
    <row r="78" spans="1:14" ht="15">
      <c r="A78" s="291" t="s">
        <v>238</v>
      </c>
      <c r="B78" s="297" t="s">
        <v>239</v>
      </c>
      <c r="C78" s="209">
        <f>SUM(C79:C81)</f>
        <v>0</v>
      </c>
      <c r="D78" s="209">
        <f>SUM(D79:D81)</f>
        <v>0</v>
      </c>
      <c r="E78" s="293"/>
      <c r="F78" s="338"/>
      <c r="G78" s="338"/>
      <c r="H78" s="339"/>
      <c r="I78" s="346"/>
      <c r="J78" s="346"/>
      <c r="K78" s="346"/>
      <c r="L78" s="346"/>
      <c r="M78" s="346"/>
      <c r="N78" s="346"/>
    </row>
    <row r="79" spans="1:18" ht="15">
      <c r="A79" s="291" t="s">
        <v>240</v>
      </c>
      <c r="B79" s="297" t="s">
        <v>241</v>
      </c>
      <c r="C79" s="205"/>
      <c r="D79" s="205"/>
      <c r="E79" s="307" t="s">
        <v>242</v>
      </c>
      <c r="F79" s="317" t="s">
        <v>243</v>
      </c>
      <c r="G79" s="216">
        <f>G71+G74+G75+G76</f>
        <v>2</v>
      </c>
      <c r="H79" s="216">
        <f>H71+H74+H75+H76</f>
        <v>1</v>
      </c>
      <c r="I79" s="346"/>
      <c r="J79" s="346"/>
      <c r="K79" s="346"/>
      <c r="L79" s="346"/>
      <c r="M79" s="346"/>
      <c r="N79" s="346"/>
      <c r="O79" s="346"/>
      <c r="P79" s="346"/>
      <c r="Q79" s="346"/>
      <c r="R79" s="346"/>
    </row>
    <row r="80" spans="1:8" ht="15">
      <c r="A80" s="291" t="s">
        <v>244</v>
      </c>
      <c r="B80" s="297" t="s">
        <v>245</v>
      </c>
      <c r="C80" s="205"/>
      <c r="D80" s="205"/>
      <c r="E80" s="293"/>
      <c r="F80" s="340"/>
      <c r="G80" s="341"/>
      <c r="H80" s="342"/>
    </row>
    <row r="81" spans="1:8" ht="15">
      <c r="A81" s="291" t="s">
        <v>246</v>
      </c>
      <c r="B81" s="297" t="s">
        <v>247</v>
      </c>
      <c r="C81" s="205"/>
      <c r="D81" s="205"/>
      <c r="E81" s="217"/>
      <c r="F81" s="341"/>
      <c r="G81" s="341"/>
      <c r="H81" s="342"/>
    </row>
    <row r="82" spans="1:8" ht="15">
      <c r="A82" s="291" t="s">
        <v>248</v>
      </c>
      <c r="B82" s="297" t="s">
        <v>249</v>
      </c>
      <c r="C82" s="205"/>
      <c r="D82" s="205"/>
      <c r="E82" s="319"/>
      <c r="F82" s="341"/>
      <c r="G82" s="341"/>
      <c r="H82" s="342"/>
    </row>
    <row r="83" spans="1:8" ht="15">
      <c r="A83" s="291" t="s">
        <v>132</v>
      </c>
      <c r="B83" s="297" t="s">
        <v>250</v>
      </c>
      <c r="C83" s="205"/>
      <c r="D83" s="205"/>
      <c r="E83" s="217"/>
      <c r="F83" s="341"/>
      <c r="G83" s="341"/>
      <c r="H83" s="342"/>
    </row>
    <row r="84" spans="1:14" ht="15">
      <c r="A84" s="291" t="s">
        <v>251</v>
      </c>
      <c r="B84" s="305" t="s">
        <v>252</v>
      </c>
      <c r="C84" s="209">
        <f>C83+C82+C78</f>
        <v>0</v>
      </c>
      <c r="D84" s="209">
        <f>D83+D82+D78</f>
        <v>0</v>
      </c>
      <c r="E84" s="319"/>
      <c r="F84" s="341"/>
      <c r="G84" s="341"/>
      <c r="H84" s="342"/>
      <c r="I84" s="346"/>
      <c r="J84" s="346"/>
      <c r="K84" s="346"/>
      <c r="L84" s="346"/>
      <c r="M84" s="346"/>
      <c r="N84" s="346"/>
    </row>
    <row r="85" spans="1:13" ht="15">
      <c r="A85" s="291"/>
      <c r="B85" s="305"/>
      <c r="C85" s="308"/>
      <c r="D85" s="209"/>
      <c r="E85" s="217"/>
      <c r="F85" s="341"/>
      <c r="G85" s="341"/>
      <c r="H85" s="342"/>
      <c r="M85" s="211"/>
    </row>
    <row r="86" spans="1:8" ht="15">
      <c r="A86" s="291" t="s">
        <v>253</v>
      </c>
      <c r="B86" s="297"/>
      <c r="C86" s="308"/>
      <c r="D86" s="209"/>
      <c r="E86" s="319"/>
      <c r="F86" s="341"/>
      <c r="G86" s="341"/>
      <c r="H86" s="342"/>
    </row>
    <row r="87" spans="1:13" ht="15">
      <c r="A87" s="291" t="s">
        <v>254</v>
      </c>
      <c r="B87" s="297" t="s">
        <v>255</v>
      </c>
      <c r="C87" s="205"/>
      <c r="D87" s="205"/>
      <c r="E87" s="217"/>
      <c r="F87" s="341"/>
      <c r="G87" s="341"/>
      <c r="H87" s="342"/>
      <c r="M87" s="211"/>
    </row>
    <row r="88" spans="1:8" ht="15">
      <c r="A88" s="291" t="s">
        <v>256</v>
      </c>
      <c r="B88" s="297" t="s">
        <v>257</v>
      </c>
      <c r="C88" s="205"/>
      <c r="D88" s="205">
        <v>24</v>
      </c>
      <c r="E88" s="319"/>
      <c r="F88" s="341"/>
      <c r="G88" s="341"/>
      <c r="H88" s="342"/>
    </row>
    <row r="89" spans="1:13" ht="15">
      <c r="A89" s="291" t="s">
        <v>258</v>
      </c>
      <c r="B89" s="297" t="s">
        <v>259</v>
      </c>
      <c r="C89" s="205"/>
      <c r="D89" s="205"/>
      <c r="E89" s="319"/>
      <c r="F89" s="341"/>
      <c r="G89" s="341"/>
      <c r="H89" s="342"/>
      <c r="M89" s="211"/>
    </row>
    <row r="90" spans="1:8" ht="15">
      <c r="A90" s="291" t="s">
        <v>260</v>
      </c>
      <c r="B90" s="297" t="s">
        <v>261</v>
      </c>
      <c r="C90" s="205"/>
      <c r="D90" s="205"/>
      <c r="E90" s="319"/>
      <c r="F90" s="341"/>
      <c r="G90" s="341"/>
      <c r="H90" s="342"/>
    </row>
    <row r="91" spans="1:14" ht="15">
      <c r="A91" s="291" t="s">
        <v>262</v>
      </c>
      <c r="B91" s="305" t="s">
        <v>263</v>
      </c>
      <c r="C91" s="209">
        <f>SUM(C87:C90)</f>
        <v>0</v>
      </c>
      <c r="D91" s="209">
        <f>SUM(D87:D90)</f>
        <v>24</v>
      </c>
      <c r="E91" s="319"/>
      <c r="F91" s="341"/>
      <c r="G91" s="341"/>
      <c r="H91" s="342"/>
      <c r="I91" s="346"/>
      <c r="J91" s="346"/>
      <c r="K91" s="346"/>
      <c r="L91" s="346"/>
      <c r="M91" s="347"/>
      <c r="N91" s="346"/>
    </row>
    <row r="92" spans="1:8" ht="15">
      <c r="A92" s="291" t="s">
        <v>264</v>
      </c>
      <c r="B92" s="305" t="s">
        <v>265</v>
      </c>
      <c r="C92" s="205"/>
      <c r="D92" s="205"/>
      <c r="E92" s="319"/>
      <c r="F92" s="341"/>
      <c r="G92" s="341"/>
      <c r="H92" s="342"/>
    </row>
    <row r="93" spans="1:14" ht="15">
      <c r="A93" s="291" t="s">
        <v>266</v>
      </c>
      <c r="B93" s="343" t="s">
        <v>267</v>
      </c>
      <c r="C93" s="209">
        <f>C64+C75+C84+C91+C92</f>
        <v>0</v>
      </c>
      <c r="D93" s="209">
        <f>D64+D75+D84+D91+D92</f>
        <v>24</v>
      </c>
      <c r="E93" s="217"/>
      <c r="F93" s="341"/>
      <c r="G93" s="341"/>
      <c r="H93" s="342"/>
      <c r="I93" s="346"/>
      <c r="J93" s="346"/>
      <c r="K93" s="346"/>
      <c r="L93" s="346"/>
      <c r="M93" s="347"/>
      <c r="N93" s="346"/>
    </row>
    <row r="94" spans="1:18" ht="15.75" thickBot="1">
      <c r="A94" s="557" t="s">
        <v>268</v>
      </c>
      <c r="B94" s="344" t="s">
        <v>269</v>
      </c>
      <c r="C94" s="218">
        <f>C93+C55</f>
        <v>6944</v>
      </c>
      <c r="D94" s="218">
        <f>D93+D55</f>
        <v>6961</v>
      </c>
      <c r="E94" s="558" t="s">
        <v>270</v>
      </c>
      <c r="F94" s="345" t="s">
        <v>271</v>
      </c>
      <c r="G94" s="219">
        <f>G36+G39+G55+G79</f>
        <v>6944</v>
      </c>
      <c r="H94" s="219">
        <f>H36+H39+H55+H79</f>
        <v>6961</v>
      </c>
      <c r="I94" s="346"/>
      <c r="J94" s="346"/>
      <c r="K94" s="346"/>
      <c r="L94" s="346"/>
      <c r="M94" s="346"/>
      <c r="N94" s="346"/>
      <c r="O94" s="346"/>
      <c r="P94" s="346"/>
      <c r="Q94" s="346"/>
      <c r="R94" s="346"/>
    </row>
    <row r="95" spans="1:13" ht="15">
      <c r="A95" s="220"/>
      <c r="B95" s="221"/>
      <c r="C95" s="220"/>
      <c r="D95" s="220"/>
      <c r="E95" s="222"/>
      <c r="F95" s="200"/>
      <c r="G95" s="201"/>
      <c r="H95" s="202"/>
      <c r="M95" s="211"/>
    </row>
    <row r="96" spans="1:13" ht="15">
      <c r="A96" s="538" t="s">
        <v>855</v>
      </c>
      <c r="B96" s="539"/>
      <c r="C96" s="204"/>
      <c r="D96" s="204"/>
      <c r="E96" s="540"/>
      <c r="F96" s="224"/>
      <c r="G96" s="225"/>
      <c r="H96" s="226"/>
      <c r="M96" s="211"/>
    </row>
    <row r="97" spans="1:13" ht="15">
      <c r="A97" s="538"/>
      <c r="B97" s="539"/>
      <c r="C97" s="204"/>
      <c r="D97" s="204"/>
      <c r="E97" s="540"/>
      <c r="F97" s="224"/>
      <c r="G97" s="225"/>
      <c r="H97" s="226"/>
      <c r="M97" s="211"/>
    </row>
    <row r="98" spans="1:13" ht="15">
      <c r="A98" s="78" t="s">
        <v>272</v>
      </c>
      <c r="B98" s="539"/>
      <c r="C98" s="601" t="s">
        <v>382</v>
      </c>
      <c r="D98" s="601"/>
      <c r="E98" s="601"/>
      <c r="F98" s="224"/>
      <c r="G98" s="225"/>
      <c r="H98" s="226"/>
      <c r="M98" s="211"/>
    </row>
    <row r="99" spans="3:8" ht="15">
      <c r="C99" s="78"/>
      <c r="D99" s="1"/>
      <c r="E99" s="78"/>
      <c r="F99" s="224"/>
      <c r="G99" s="225"/>
      <c r="H99" s="226"/>
    </row>
    <row r="100" spans="1:5" ht="15">
      <c r="A100" s="227"/>
      <c r="B100" s="227"/>
      <c r="C100" s="601" t="s">
        <v>784</v>
      </c>
      <c r="D100" s="602"/>
      <c r="E100" s="602"/>
    </row>
    <row r="102" ht="12.75">
      <c r="E102" s="230"/>
    </row>
    <row r="104" ht="12.75">
      <c r="M104" s="211"/>
    </row>
    <row r="106" ht="12.75">
      <c r="M106" s="211"/>
    </row>
    <row r="108" spans="5:13" ht="12.75">
      <c r="E108" s="230"/>
      <c r="M108" s="211"/>
    </row>
    <row r="110" spans="5:13" ht="12.75">
      <c r="E110" s="230"/>
      <c r="M110" s="211"/>
    </row>
    <row r="118" ht="12.75">
      <c r="E118" s="230"/>
    </row>
    <row r="120" spans="5:13" ht="12.75">
      <c r="E120" s="230"/>
      <c r="M120" s="211"/>
    </row>
    <row r="122" spans="5:13" ht="12.75">
      <c r="E122" s="230"/>
      <c r="M122" s="211"/>
    </row>
    <row r="124" ht="12.75">
      <c r="E124" s="230"/>
    </row>
    <row r="126" spans="5:13" ht="12.75">
      <c r="E126" s="230"/>
      <c r="M126" s="211"/>
    </row>
    <row r="128" spans="5:13" ht="12.75">
      <c r="E128" s="230"/>
      <c r="M128" s="211"/>
    </row>
    <row r="130" ht="12.75">
      <c r="M130" s="211"/>
    </row>
    <row r="132" ht="12.75">
      <c r="M132" s="211"/>
    </row>
    <row r="134" ht="12.75">
      <c r="M134" s="211"/>
    </row>
    <row r="136" spans="5:13" ht="12.75">
      <c r="E136" s="230"/>
      <c r="M136" s="211"/>
    </row>
    <row r="138" spans="5:13" ht="12.75">
      <c r="E138" s="230"/>
      <c r="M138" s="211"/>
    </row>
    <row r="140" spans="5:13" ht="12.75">
      <c r="E140" s="230"/>
      <c r="M140" s="211"/>
    </row>
    <row r="142" spans="5:13" ht="12.75">
      <c r="E142" s="230"/>
      <c r="M142" s="211"/>
    </row>
    <row r="144" ht="12.75">
      <c r="E144" s="230"/>
    </row>
    <row r="146" ht="12.75">
      <c r="E146" s="230"/>
    </row>
    <row r="148" ht="12.75">
      <c r="E148" s="230"/>
    </row>
    <row r="150" spans="5:13" ht="12.75">
      <c r="E150" s="230"/>
      <c r="M150" s="211"/>
    </row>
    <row r="152" ht="12.75">
      <c r="M152" s="211"/>
    </row>
    <row r="154" ht="12.75">
      <c r="M154" s="211"/>
    </row>
    <row r="160" ht="12.75">
      <c r="E160" s="230"/>
    </row>
    <row r="162" ht="12.75">
      <c r="E162" s="230"/>
    </row>
    <row r="164" ht="12.75">
      <c r="E164" s="230"/>
    </row>
    <row r="166" ht="12.75">
      <c r="E166" s="230"/>
    </row>
    <row r="168" ht="12.75">
      <c r="E168" s="230"/>
    </row>
    <row r="176" ht="12.75">
      <c r="E176" s="230"/>
    </row>
    <row r="178" ht="12.75">
      <c r="E178" s="230"/>
    </row>
    <row r="180" ht="12.75">
      <c r="E180" s="230"/>
    </row>
    <row r="182" ht="12.75">
      <c r="E182" s="230"/>
    </row>
    <row r="186" ht="12.75">
      <c r="E186" s="230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8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workbookViewId="0" topLeftCell="A28">
      <selection activeCell="D10" sqref="D10:D13"/>
    </sheetView>
  </sheetViews>
  <sheetFormatPr defaultColWidth="9.00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8" t="s">
        <v>273</v>
      </c>
      <c r="B1" s="348"/>
      <c r="C1" s="28"/>
      <c r="D1" s="349"/>
      <c r="E1" s="350"/>
      <c r="F1" s="351"/>
      <c r="G1" s="352"/>
      <c r="H1" s="352"/>
    </row>
    <row r="2" spans="1:8" ht="15">
      <c r="A2" s="6" t="s">
        <v>1</v>
      </c>
      <c r="B2" s="533"/>
      <c r="C2" s="533"/>
      <c r="D2" s="533"/>
      <c r="E2" s="533" t="str">
        <f>'справка №1-БАЛАНС'!E3</f>
        <v>СТОК ПЛЮС АД</v>
      </c>
      <c r="F2" s="598" t="s">
        <v>2</v>
      </c>
      <c r="G2" s="598"/>
      <c r="H2" s="353">
        <f>'справка №1-БАЛАНС'!H3</f>
        <v>175356940</v>
      </c>
    </row>
    <row r="3" spans="1:8" ht="15">
      <c r="A3" s="6" t="s">
        <v>274</v>
      </c>
      <c r="B3" s="533"/>
      <c r="C3" s="533"/>
      <c r="D3" s="533"/>
      <c r="E3" s="533" t="str">
        <f>'справка №1-БАЛАНС'!E4</f>
        <v>неконсолидиран</v>
      </c>
      <c r="F3" s="569" t="s">
        <v>4</v>
      </c>
      <c r="G3" s="354"/>
      <c r="H3" s="353">
        <f>'справка №1-БАЛАНС'!H4</f>
        <v>3995</v>
      </c>
    </row>
    <row r="4" spans="1:8" ht="17.25" customHeight="1">
      <c r="A4" s="6" t="s">
        <v>5</v>
      </c>
      <c r="B4" s="571"/>
      <c r="C4" s="571"/>
      <c r="D4" s="571"/>
      <c r="E4" s="533" t="str">
        <f>'справка №1-БАЛАНС'!E5</f>
        <v>01.01.2010 - 30.06.2010</v>
      </c>
      <c r="F4" s="351"/>
      <c r="G4" s="352"/>
      <c r="H4" s="355" t="s">
        <v>275</v>
      </c>
    </row>
    <row r="5" spans="1:8" ht="24">
      <c r="A5" s="356" t="s">
        <v>276</v>
      </c>
      <c r="B5" s="357" t="s">
        <v>8</v>
      </c>
      <c r="C5" s="356" t="s">
        <v>9</v>
      </c>
      <c r="D5" s="358" t="s">
        <v>13</v>
      </c>
      <c r="E5" s="359" t="s">
        <v>277</v>
      </c>
      <c r="F5" s="357" t="s">
        <v>8</v>
      </c>
      <c r="G5" s="356" t="s">
        <v>9</v>
      </c>
      <c r="H5" s="356" t="s">
        <v>13</v>
      </c>
    </row>
    <row r="6" spans="1:8" ht="12">
      <c r="A6" s="359" t="s">
        <v>14</v>
      </c>
      <c r="B6" s="359" t="s">
        <v>15</v>
      </c>
      <c r="C6" s="359">
        <v>1</v>
      </c>
      <c r="D6" s="359">
        <v>2</v>
      </c>
      <c r="E6" s="359" t="s">
        <v>14</v>
      </c>
      <c r="F6" s="356" t="s">
        <v>15</v>
      </c>
      <c r="G6" s="356">
        <v>1</v>
      </c>
      <c r="H6" s="356">
        <v>2</v>
      </c>
    </row>
    <row r="7" spans="1:8" ht="12">
      <c r="A7" s="174" t="s">
        <v>278</v>
      </c>
      <c r="B7" s="174"/>
      <c r="C7" s="85"/>
      <c r="D7" s="85"/>
      <c r="E7" s="174" t="s">
        <v>279</v>
      </c>
      <c r="F7" s="360"/>
      <c r="G7" s="88"/>
      <c r="H7" s="88"/>
    </row>
    <row r="8" spans="1:8" ht="12">
      <c r="A8" s="361" t="s">
        <v>280</v>
      </c>
      <c r="B8" s="361"/>
      <c r="C8" s="362"/>
      <c r="D8" s="83"/>
      <c r="E8" s="361" t="s">
        <v>281</v>
      </c>
      <c r="F8" s="360"/>
      <c r="G8" s="88"/>
      <c r="H8" s="88"/>
    </row>
    <row r="9" spans="1:8" ht="12">
      <c r="A9" s="363" t="s">
        <v>282</v>
      </c>
      <c r="B9" s="364" t="s">
        <v>283</v>
      </c>
      <c r="C9" s="79"/>
      <c r="D9" s="79"/>
      <c r="E9" s="363" t="s">
        <v>284</v>
      </c>
      <c r="F9" s="365" t="s">
        <v>285</v>
      </c>
      <c r="G9" s="87"/>
      <c r="H9" s="87"/>
    </row>
    <row r="10" spans="1:8" ht="12">
      <c r="A10" s="363" t="s">
        <v>286</v>
      </c>
      <c r="B10" s="364" t="s">
        <v>287</v>
      </c>
      <c r="C10" s="79">
        <v>3</v>
      </c>
      <c r="D10" s="79">
        <v>31</v>
      </c>
      <c r="E10" s="363" t="s">
        <v>288</v>
      </c>
      <c r="F10" s="365" t="s">
        <v>289</v>
      </c>
      <c r="G10" s="87"/>
      <c r="H10" s="87"/>
    </row>
    <row r="11" spans="1:8" ht="12">
      <c r="A11" s="363" t="s">
        <v>290</v>
      </c>
      <c r="B11" s="364" t="s">
        <v>291</v>
      </c>
      <c r="C11" s="79">
        <v>5</v>
      </c>
      <c r="D11" s="79">
        <v>5</v>
      </c>
      <c r="E11" s="366" t="s">
        <v>292</v>
      </c>
      <c r="F11" s="365" t="s">
        <v>293</v>
      </c>
      <c r="G11" s="87"/>
      <c r="H11" s="87"/>
    </row>
    <row r="12" spans="1:8" ht="12">
      <c r="A12" s="363" t="s">
        <v>294</v>
      </c>
      <c r="B12" s="364" t="s">
        <v>295</v>
      </c>
      <c r="C12" s="79">
        <v>9</v>
      </c>
      <c r="D12" s="79">
        <v>5</v>
      </c>
      <c r="E12" s="366" t="s">
        <v>78</v>
      </c>
      <c r="F12" s="365" t="s">
        <v>296</v>
      </c>
      <c r="G12" s="87"/>
      <c r="H12" s="87"/>
    </row>
    <row r="13" spans="1:18" ht="12">
      <c r="A13" s="363" t="s">
        <v>297</v>
      </c>
      <c r="B13" s="364" t="s">
        <v>298</v>
      </c>
      <c r="C13" s="79">
        <v>1</v>
      </c>
      <c r="D13" s="79">
        <v>1</v>
      </c>
      <c r="E13" s="367" t="s">
        <v>51</v>
      </c>
      <c r="F13" s="368" t="s">
        <v>299</v>
      </c>
      <c r="G13" s="88">
        <f>SUM(G9:G12)</f>
        <v>0</v>
      </c>
      <c r="H13" s="88">
        <f>SUM(H9:H12)</f>
        <v>0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12">
      <c r="A14" s="363" t="s">
        <v>300</v>
      </c>
      <c r="B14" s="364" t="s">
        <v>301</v>
      </c>
      <c r="C14" s="79"/>
      <c r="D14" s="79"/>
      <c r="E14" s="366"/>
      <c r="F14" s="369"/>
      <c r="G14" s="390"/>
      <c r="H14" s="390"/>
    </row>
    <row r="15" spans="1:8" ht="24">
      <c r="A15" s="363" t="s">
        <v>302</v>
      </c>
      <c r="B15" s="364" t="s">
        <v>303</v>
      </c>
      <c r="C15" s="80"/>
      <c r="D15" s="80"/>
      <c r="E15" s="361" t="s">
        <v>304</v>
      </c>
      <c r="F15" s="370" t="s">
        <v>305</v>
      </c>
      <c r="G15" s="87"/>
      <c r="H15" s="87"/>
    </row>
    <row r="16" spans="1:8" ht="12">
      <c r="A16" s="363" t="s">
        <v>306</v>
      </c>
      <c r="B16" s="364" t="s">
        <v>307</v>
      </c>
      <c r="C16" s="80"/>
      <c r="D16" s="80"/>
      <c r="E16" s="363" t="s">
        <v>308</v>
      </c>
      <c r="F16" s="369" t="s">
        <v>309</v>
      </c>
      <c r="G16" s="89"/>
      <c r="H16" s="89"/>
    </row>
    <row r="17" spans="1:8" ht="12">
      <c r="A17" s="371" t="s">
        <v>310</v>
      </c>
      <c r="B17" s="364" t="s">
        <v>311</v>
      </c>
      <c r="C17" s="81"/>
      <c r="D17" s="81"/>
      <c r="E17" s="361"/>
      <c r="F17" s="360"/>
      <c r="G17" s="390"/>
      <c r="H17" s="390"/>
    </row>
    <row r="18" spans="1:8" ht="12">
      <c r="A18" s="371" t="s">
        <v>312</v>
      </c>
      <c r="B18" s="364" t="s">
        <v>313</v>
      </c>
      <c r="C18" s="81"/>
      <c r="D18" s="81"/>
      <c r="E18" s="361" t="s">
        <v>314</v>
      </c>
      <c r="F18" s="360"/>
      <c r="G18" s="390"/>
      <c r="H18" s="390"/>
    </row>
    <row r="19" spans="1:15" ht="12">
      <c r="A19" s="367" t="s">
        <v>51</v>
      </c>
      <c r="B19" s="372" t="s">
        <v>315</v>
      </c>
      <c r="C19" s="82">
        <f>SUM(C9:C15)+C16</f>
        <v>18</v>
      </c>
      <c r="D19" s="82">
        <f>SUM(D9:D15)+D16</f>
        <v>42</v>
      </c>
      <c r="E19" s="373" t="s">
        <v>316</v>
      </c>
      <c r="F19" s="369" t="s">
        <v>317</v>
      </c>
      <c r="G19" s="87"/>
      <c r="H19" s="87"/>
      <c r="I19" s="176"/>
      <c r="J19" s="176"/>
      <c r="K19" s="176"/>
      <c r="L19" s="176"/>
      <c r="M19" s="176"/>
      <c r="N19" s="176"/>
      <c r="O19" s="176"/>
    </row>
    <row r="20" spans="1:8" ht="12">
      <c r="A20" s="361"/>
      <c r="B20" s="364"/>
      <c r="C20" s="389"/>
      <c r="D20" s="389"/>
      <c r="E20" s="374" t="s">
        <v>318</v>
      </c>
      <c r="F20" s="369" t="s">
        <v>319</v>
      </c>
      <c r="G20" s="87"/>
      <c r="H20" s="87"/>
    </row>
    <row r="21" spans="1:8" ht="24">
      <c r="A21" s="361" t="s">
        <v>320</v>
      </c>
      <c r="B21" s="375"/>
      <c r="C21" s="389"/>
      <c r="D21" s="389"/>
      <c r="E21" s="363" t="s">
        <v>321</v>
      </c>
      <c r="F21" s="369" t="s">
        <v>322</v>
      </c>
      <c r="G21" s="87"/>
      <c r="H21" s="87"/>
    </row>
    <row r="22" spans="1:8" ht="24">
      <c r="A22" s="360" t="s">
        <v>323</v>
      </c>
      <c r="B22" s="375" t="s">
        <v>324</v>
      </c>
      <c r="C22" s="79"/>
      <c r="D22" s="79"/>
      <c r="E22" s="373" t="s">
        <v>325</v>
      </c>
      <c r="F22" s="369" t="s">
        <v>326</v>
      </c>
      <c r="G22" s="87"/>
      <c r="H22" s="87"/>
    </row>
    <row r="23" spans="1:8" ht="24">
      <c r="A23" s="363" t="s">
        <v>327</v>
      </c>
      <c r="B23" s="375" t="s">
        <v>328</v>
      </c>
      <c r="C23" s="79"/>
      <c r="D23" s="79"/>
      <c r="E23" s="363" t="s">
        <v>329</v>
      </c>
      <c r="F23" s="369" t="s">
        <v>330</v>
      </c>
      <c r="G23" s="87"/>
      <c r="H23" s="87"/>
    </row>
    <row r="24" spans="1:18" ht="12">
      <c r="A24" s="363" t="s">
        <v>331</v>
      </c>
      <c r="B24" s="375" t="s">
        <v>332</v>
      </c>
      <c r="C24" s="79"/>
      <c r="D24" s="79"/>
      <c r="E24" s="367" t="s">
        <v>103</v>
      </c>
      <c r="F24" s="370" t="s">
        <v>333</v>
      </c>
      <c r="G24" s="88">
        <f>SUM(G19:G23)</f>
        <v>0</v>
      </c>
      <c r="H24" s="88">
        <f>SUM(H19:H23)</f>
        <v>0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3" t="s">
        <v>78</v>
      </c>
      <c r="B25" s="375" t="s">
        <v>334</v>
      </c>
      <c r="C25" s="79"/>
      <c r="D25" s="79"/>
      <c r="E25" s="374"/>
      <c r="F25" s="360"/>
      <c r="G25" s="390"/>
      <c r="H25" s="390"/>
    </row>
    <row r="26" spans="1:14" ht="12">
      <c r="A26" s="367" t="s">
        <v>76</v>
      </c>
      <c r="B26" s="376" t="s">
        <v>335</v>
      </c>
      <c r="C26" s="82">
        <f>SUM(C22:C25)</f>
        <v>0</v>
      </c>
      <c r="D26" s="82">
        <f>SUM(D22:D25)</f>
        <v>0</v>
      </c>
      <c r="E26" s="363"/>
      <c r="F26" s="360"/>
      <c r="G26" s="390"/>
      <c r="H26" s="390"/>
      <c r="I26" s="176"/>
      <c r="J26" s="176"/>
      <c r="K26" s="176"/>
      <c r="L26" s="176"/>
      <c r="M26" s="176"/>
      <c r="N26" s="176"/>
    </row>
    <row r="27" spans="1:8" ht="12">
      <c r="A27" s="367"/>
      <c r="B27" s="376"/>
      <c r="C27" s="389"/>
      <c r="D27" s="389"/>
      <c r="E27" s="363"/>
      <c r="F27" s="360"/>
      <c r="G27" s="390"/>
      <c r="H27" s="390"/>
    </row>
    <row r="28" spans="1:18" ht="24">
      <c r="A28" s="174" t="s">
        <v>336</v>
      </c>
      <c r="B28" s="357" t="s">
        <v>337</v>
      </c>
      <c r="C28" s="83">
        <f>C26+C19</f>
        <v>18</v>
      </c>
      <c r="D28" s="83">
        <f>D26+D19</f>
        <v>42</v>
      </c>
      <c r="E28" s="174" t="s">
        <v>338</v>
      </c>
      <c r="F28" s="370" t="s">
        <v>339</v>
      </c>
      <c r="G28" s="88">
        <f>G13+G15+G24</f>
        <v>0</v>
      </c>
      <c r="H28" s="88">
        <f>H13+H15+H24</f>
        <v>0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7"/>
      <c r="C29" s="389"/>
      <c r="D29" s="389"/>
      <c r="E29" s="174"/>
      <c r="F29" s="369"/>
      <c r="G29" s="390"/>
      <c r="H29" s="390"/>
    </row>
    <row r="30" spans="1:18" ht="12">
      <c r="A30" s="174" t="s">
        <v>340</v>
      </c>
      <c r="B30" s="357" t="s">
        <v>341</v>
      </c>
      <c r="C30" s="83">
        <f>IF((G28-C28)&gt;0,G28-C28,0)</f>
        <v>0</v>
      </c>
      <c r="D30" s="83">
        <f>IF((H28-D28)&gt;0,H28-D28,0)</f>
        <v>0</v>
      </c>
      <c r="E30" s="174" t="s">
        <v>342</v>
      </c>
      <c r="F30" s="370" t="s">
        <v>343</v>
      </c>
      <c r="G30" s="90">
        <f>IF((C28-G28)&gt;0,C28-G28,0)</f>
        <v>18</v>
      </c>
      <c r="H30" s="90">
        <f>IF((D28-H28)&gt;0,D28-H28,0)</f>
        <v>42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24">
      <c r="A31" s="377" t="s">
        <v>856</v>
      </c>
      <c r="B31" s="376" t="s">
        <v>344</v>
      </c>
      <c r="C31" s="79"/>
      <c r="D31" s="79"/>
      <c r="E31" s="361" t="s">
        <v>859</v>
      </c>
      <c r="F31" s="369" t="s">
        <v>345</v>
      </c>
      <c r="G31" s="87"/>
      <c r="H31" s="87"/>
    </row>
    <row r="32" spans="1:8" ht="12">
      <c r="A32" s="361" t="s">
        <v>346</v>
      </c>
      <c r="B32" s="378" t="s">
        <v>347</v>
      </c>
      <c r="C32" s="79"/>
      <c r="D32" s="79"/>
      <c r="E32" s="361" t="s">
        <v>348</v>
      </c>
      <c r="F32" s="369" t="s">
        <v>349</v>
      </c>
      <c r="G32" s="87"/>
      <c r="H32" s="87"/>
    </row>
    <row r="33" spans="1:18" ht="12">
      <c r="A33" s="379" t="s">
        <v>350</v>
      </c>
      <c r="B33" s="376" t="s">
        <v>351</v>
      </c>
      <c r="C33" s="82">
        <f>C28-C31+C32</f>
        <v>18</v>
      </c>
      <c r="D33" s="82">
        <f>D28-D31+D32</f>
        <v>42</v>
      </c>
      <c r="E33" s="174" t="s">
        <v>352</v>
      </c>
      <c r="F33" s="370" t="s">
        <v>353</v>
      </c>
      <c r="G33" s="90">
        <f>G32-G31+G28</f>
        <v>0</v>
      </c>
      <c r="H33" s="90">
        <f>H32-H31+H28</f>
        <v>0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12">
      <c r="A34" s="379" t="s">
        <v>354</v>
      </c>
      <c r="B34" s="357" t="s">
        <v>355</v>
      </c>
      <c r="C34" s="83">
        <f>IF((G33-C33)&gt;0,G33-C33,0)</f>
        <v>0</v>
      </c>
      <c r="D34" s="83">
        <f>IF((H33-D33)&gt;0,H33-D33,0)</f>
        <v>0</v>
      </c>
      <c r="E34" s="379" t="s">
        <v>356</v>
      </c>
      <c r="F34" s="370" t="s">
        <v>357</v>
      </c>
      <c r="G34" s="88">
        <f>IF((C33-G33)&gt;0,C33-G33,0)</f>
        <v>18</v>
      </c>
      <c r="H34" s="88">
        <f>IF((D33-H33)&gt;0,D33-H33,0)</f>
        <v>42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1" t="s">
        <v>358</v>
      </c>
      <c r="B35" s="376" t="s">
        <v>359</v>
      </c>
      <c r="C35" s="82">
        <f>C36+C37+C38</f>
        <v>0</v>
      </c>
      <c r="D35" s="82">
        <f>D36+D37+D38</f>
        <v>0</v>
      </c>
      <c r="E35" s="380"/>
      <c r="F35" s="360"/>
      <c r="G35" s="390"/>
      <c r="H35" s="390"/>
      <c r="I35" s="176"/>
      <c r="J35" s="176"/>
      <c r="K35" s="176"/>
      <c r="L35" s="176"/>
      <c r="M35" s="176"/>
      <c r="N35" s="176"/>
    </row>
    <row r="36" spans="1:8" ht="12">
      <c r="A36" s="381" t="s">
        <v>360</v>
      </c>
      <c r="B36" s="375" t="s">
        <v>361</v>
      </c>
      <c r="C36" s="79"/>
      <c r="D36" s="79"/>
      <c r="E36" s="380"/>
      <c r="F36" s="360"/>
      <c r="G36" s="390"/>
      <c r="H36" s="390"/>
    </row>
    <row r="37" spans="1:8" ht="24">
      <c r="A37" s="381" t="s">
        <v>362</v>
      </c>
      <c r="B37" s="382" t="s">
        <v>363</v>
      </c>
      <c r="C37" s="537"/>
      <c r="D37" s="537"/>
      <c r="E37" s="380"/>
      <c r="F37" s="383"/>
      <c r="G37" s="390"/>
      <c r="H37" s="390"/>
    </row>
    <row r="38" spans="1:8" ht="12">
      <c r="A38" s="384" t="s">
        <v>364</v>
      </c>
      <c r="B38" s="382" t="s">
        <v>365</v>
      </c>
      <c r="C38" s="173"/>
      <c r="D38" s="173"/>
      <c r="E38" s="380"/>
      <c r="F38" s="383"/>
      <c r="G38" s="390"/>
      <c r="H38" s="390"/>
    </row>
    <row r="39" spans="1:18" ht="24">
      <c r="A39" s="385" t="s">
        <v>366</v>
      </c>
      <c r="B39" s="178" t="s">
        <v>367</v>
      </c>
      <c r="C39" s="570">
        <f>+IF((G33-C33-C35)&gt;0,G33-C33-C35,0)</f>
        <v>0</v>
      </c>
      <c r="D39" s="570">
        <f>+IF((H33-D33-D35)&gt;0,H33-D33-D35,0)</f>
        <v>0</v>
      </c>
      <c r="E39" s="386" t="s">
        <v>368</v>
      </c>
      <c r="F39" s="175" t="s">
        <v>369</v>
      </c>
      <c r="G39" s="91">
        <f>IF(G34&gt;0,IF(C35+G34&lt;0,0,C35+G34),IF(C34-C35&lt;0,C35-C34,0))</f>
        <v>18</v>
      </c>
      <c r="H39" s="91">
        <f>IF(H34&gt;0,IF(D35+H34&lt;0,0,D35+H34),IF(D34-D35&lt;0,D35-D34,0))</f>
        <v>42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12">
      <c r="A40" s="174" t="s">
        <v>370</v>
      </c>
      <c r="B40" s="359" t="s">
        <v>371</v>
      </c>
      <c r="C40" s="84"/>
      <c r="D40" s="84"/>
      <c r="E40" s="174" t="s">
        <v>370</v>
      </c>
      <c r="F40" s="175" t="s">
        <v>372</v>
      </c>
      <c r="G40" s="87"/>
      <c r="H40" s="87"/>
    </row>
    <row r="41" spans="1:18" ht="12">
      <c r="A41" s="174" t="s">
        <v>373</v>
      </c>
      <c r="B41" s="356" t="s">
        <v>374</v>
      </c>
      <c r="C41" s="85">
        <f>IF(G39=0,IF(C39-C40&gt;0,C39-C40+G40,0),IF(G39-G40&lt;0,G40-G39+C39,0))</f>
        <v>0</v>
      </c>
      <c r="D41" s="85">
        <f>IF(H39=0,IF(D39-D40&gt;0,D39-D40+H40,0),IF(H39-H40&lt;0,H40-H39+D39,0))</f>
        <v>0</v>
      </c>
      <c r="E41" s="174" t="s">
        <v>375</v>
      </c>
      <c r="F41" s="175" t="s">
        <v>376</v>
      </c>
      <c r="G41" s="85">
        <f>IF(C39=0,IF(G39-G40&gt;0,G39-G40+C40,0),IF(C39-C40&lt;0,C40-C39+G40,0))</f>
        <v>18</v>
      </c>
      <c r="H41" s="85">
        <f>IF(D39=0,IF(H39-H40&gt;0,H39-H40+D40,0),IF(D39-D40&lt;0,D40-D39+H40,0))</f>
        <v>42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377</v>
      </c>
      <c r="B42" s="356" t="s">
        <v>378</v>
      </c>
      <c r="C42" s="86">
        <f>C33+C35+C39</f>
        <v>18</v>
      </c>
      <c r="D42" s="86">
        <f>D33+D35+D39</f>
        <v>42</v>
      </c>
      <c r="E42" s="177" t="s">
        <v>379</v>
      </c>
      <c r="F42" s="178" t="s">
        <v>380</v>
      </c>
      <c r="G42" s="90">
        <f>G39+G33</f>
        <v>18</v>
      </c>
      <c r="H42" s="90">
        <f>H39+H33</f>
        <v>42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7"/>
      <c r="B43" s="527"/>
      <c r="C43" s="528"/>
      <c r="D43" s="528"/>
      <c r="E43" s="529"/>
      <c r="F43" s="530"/>
      <c r="G43" s="531"/>
      <c r="H43" s="531"/>
    </row>
    <row r="44" spans="1:15" ht="12">
      <c r="A44" s="388" t="s">
        <v>381</v>
      </c>
      <c r="B44" s="532"/>
      <c r="C44" s="532" t="s">
        <v>382</v>
      </c>
      <c r="D44" s="603"/>
      <c r="E44" s="603"/>
      <c r="F44" s="603"/>
      <c r="G44" s="603"/>
      <c r="H44" s="603"/>
      <c r="I44" s="176"/>
      <c r="J44" s="176"/>
      <c r="K44" s="176"/>
      <c r="L44" s="176"/>
      <c r="M44" s="176"/>
      <c r="N44" s="176"/>
      <c r="O44" s="176"/>
    </row>
    <row r="45" spans="1:8" ht="12">
      <c r="A45" s="31"/>
      <c r="B45" s="535"/>
      <c r="C45" s="531"/>
      <c r="D45" s="531"/>
      <c r="E45" s="530"/>
      <c r="F45" s="530"/>
      <c r="G45" s="534"/>
      <c r="H45" s="534"/>
    </row>
    <row r="46" spans="1:8" ht="12.75" customHeight="1">
      <c r="A46" s="31"/>
      <c r="B46" s="535"/>
      <c r="C46" s="533" t="s">
        <v>784</v>
      </c>
      <c r="D46" s="604"/>
      <c r="E46" s="604"/>
      <c r="F46" s="604"/>
      <c r="G46" s="604"/>
      <c r="H46" s="604"/>
    </row>
    <row r="47" spans="1:8" ht="12">
      <c r="A47" s="29"/>
      <c r="B47" s="530"/>
      <c r="C47" s="531"/>
      <c r="D47" s="531"/>
      <c r="E47" s="530"/>
      <c r="F47" s="530"/>
      <c r="G47" s="534"/>
      <c r="H47" s="534"/>
    </row>
    <row r="48" spans="1:8" ht="12">
      <c r="A48" s="29"/>
      <c r="B48" s="530"/>
      <c r="C48" s="531"/>
      <c r="D48" s="531"/>
      <c r="E48" s="530"/>
      <c r="F48" s="530"/>
      <c r="G48" s="534"/>
      <c r="H48" s="534"/>
    </row>
    <row r="49" spans="1:8" ht="12">
      <c r="A49" s="29"/>
      <c r="B49" s="530"/>
      <c r="C49" s="531"/>
      <c r="D49" s="531"/>
      <c r="E49" s="530"/>
      <c r="F49" s="530"/>
      <c r="G49" s="534"/>
      <c r="H49" s="534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25">
      <selection activeCell="C44" sqref="C44"/>
    </sheetView>
  </sheetViews>
  <sheetFormatPr defaultColWidth="9.00390625" defaultRowHeight="12.75"/>
  <cols>
    <col min="1" max="1" width="61.375" style="183" customWidth="1"/>
    <col min="2" max="2" width="17.375" style="183" customWidth="1"/>
    <col min="3" max="3" width="17.875" style="422" customWidth="1"/>
    <col min="4" max="4" width="18.75390625" style="422" customWidth="1"/>
    <col min="5" max="5" width="10.125" style="183" customWidth="1"/>
    <col min="6" max="6" width="12.00390625" style="183" customWidth="1"/>
    <col min="7" max="16384" width="9.25390625" style="183" customWidth="1"/>
  </cols>
  <sheetData>
    <row r="1" spans="1:10" ht="12">
      <c r="A1" s="393"/>
      <c r="B1" s="393"/>
      <c r="C1" s="394"/>
      <c r="D1" s="394"/>
      <c r="E1" s="182"/>
      <c r="F1" s="182"/>
      <c r="G1" s="182"/>
      <c r="H1" s="182"/>
      <c r="I1" s="182"/>
      <c r="J1" s="182"/>
    </row>
    <row r="2" spans="1:10" ht="12">
      <c r="A2" s="395" t="s">
        <v>383</v>
      </c>
      <c r="B2" s="395"/>
      <c r="C2" s="396"/>
      <c r="D2" s="396"/>
      <c r="E2" s="401"/>
      <c r="F2" s="401"/>
      <c r="G2" s="182"/>
      <c r="H2" s="182"/>
      <c r="I2" s="182"/>
      <c r="J2" s="182"/>
    </row>
    <row r="3" spans="1:10" ht="12">
      <c r="A3" s="395"/>
      <c r="B3" s="395"/>
      <c r="C3" s="396"/>
      <c r="D3" s="396"/>
      <c r="E3" s="402"/>
      <c r="F3" s="402"/>
      <c r="G3" s="182"/>
      <c r="H3" s="182"/>
      <c r="I3" s="182"/>
      <c r="J3" s="182"/>
    </row>
    <row r="4" spans="1:10" ht="15">
      <c r="A4" s="533" t="s">
        <v>384</v>
      </c>
      <c r="B4" s="533" t="str">
        <f>'справка №1-БАЛАНС'!E3</f>
        <v>СТОК ПЛЮС АД</v>
      </c>
      <c r="C4" s="397" t="s">
        <v>2</v>
      </c>
      <c r="D4" s="353">
        <f>'справка №1-БАЛАНС'!H3</f>
        <v>175356940</v>
      </c>
      <c r="E4" s="401"/>
      <c r="F4" s="401"/>
      <c r="G4" s="182"/>
      <c r="H4" s="182"/>
      <c r="I4" s="182"/>
      <c r="J4" s="182"/>
    </row>
    <row r="5" spans="1:10" ht="15">
      <c r="A5" s="533" t="s">
        <v>274</v>
      </c>
      <c r="B5" s="533" t="str">
        <f>'справка №1-БАЛАНС'!E4</f>
        <v>неконсолидиран</v>
      </c>
      <c r="C5" s="398" t="s">
        <v>4</v>
      </c>
      <c r="D5" s="353">
        <f>'справка №1-БАЛАНС'!H4</f>
        <v>3995</v>
      </c>
      <c r="E5" s="182"/>
      <c r="F5" s="182"/>
      <c r="G5" s="182"/>
      <c r="H5" s="182"/>
      <c r="I5" s="182"/>
      <c r="J5" s="182"/>
    </row>
    <row r="6" spans="1:10" ht="24">
      <c r="A6" s="6" t="s">
        <v>5</v>
      </c>
      <c r="B6" s="533" t="str">
        <f>'справка №1-БАЛАНС'!E5</f>
        <v>01.01.2010 - 30.06.2010</v>
      </c>
      <c r="C6" s="40"/>
      <c r="D6" s="399" t="s">
        <v>275</v>
      </c>
      <c r="E6" s="182"/>
      <c r="F6" s="403"/>
      <c r="G6" s="182"/>
      <c r="H6" s="182"/>
      <c r="I6" s="182"/>
      <c r="J6" s="182"/>
    </row>
    <row r="7" spans="1:7" ht="33.75" customHeight="1">
      <c r="A7" s="404" t="s">
        <v>385</v>
      </c>
      <c r="B7" s="404" t="s">
        <v>8</v>
      </c>
      <c r="C7" s="405" t="s">
        <v>9</v>
      </c>
      <c r="D7" s="405" t="s">
        <v>13</v>
      </c>
      <c r="E7" s="406"/>
      <c r="F7" s="406"/>
      <c r="G7" s="182"/>
    </row>
    <row r="8" spans="1:7" ht="12">
      <c r="A8" s="404" t="s">
        <v>14</v>
      </c>
      <c r="B8" s="404" t="s">
        <v>15</v>
      </c>
      <c r="C8" s="407">
        <v>1</v>
      </c>
      <c r="D8" s="407">
        <v>2</v>
      </c>
      <c r="E8" s="406"/>
      <c r="F8" s="406"/>
      <c r="G8" s="182"/>
    </row>
    <row r="9" spans="1:7" ht="12">
      <c r="A9" s="408" t="s">
        <v>386</v>
      </c>
      <c r="B9" s="409"/>
      <c r="C9" s="93"/>
      <c r="D9" s="93"/>
      <c r="E9" s="181"/>
      <c r="F9" s="181"/>
      <c r="G9" s="182"/>
    </row>
    <row r="10" spans="1:7" ht="12">
      <c r="A10" s="410" t="s">
        <v>387</v>
      </c>
      <c r="B10" s="411" t="s">
        <v>388</v>
      </c>
      <c r="C10" s="92"/>
      <c r="D10" s="92"/>
      <c r="E10" s="181"/>
      <c r="F10" s="181"/>
      <c r="G10" s="182"/>
    </row>
    <row r="11" spans="1:13" ht="12">
      <c r="A11" s="410" t="s">
        <v>389</v>
      </c>
      <c r="B11" s="411" t="s">
        <v>390</v>
      </c>
      <c r="C11" s="92">
        <v>-4</v>
      </c>
      <c r="D11" s="92">
        <v>-16</v>
      </c>
      <c r="E11" s="400"/>
      <c r="F11" s="400"/>
      <c r="G11" s="185"/>
      <c r="H11" s="186"/>
      <c r="I11" s="186"/>
      <c r="J11" s="186"/>
      <c r="K11" s="186"/>
      <c r="L11" s="186"/>
      <c r="M11" s="186"/>
    </row>
    <row r="12" spans="1:13" ht="24">
      <c r="A12" s="410" t="s">
        <v>391</v>
      </c>
      <c r="B12" s="411" t="s">
        <v>392</v>
      </c>
      <c r="C12" s="92"/>
      <c r="D12" s="92"/>
      <c r="E12" s="400"/>
      <c r="F12" s="400"/>
      <c r="G12" s="185"/>
      <c r="H12" s="186"/>
      <c r="I12" s="186"/>
      <c r="J12" s="186"/>
      <c r="K12" s="186"/>
      <c r="L12" s="186"/>
      <c r="M12" s="186"/>
    </row>
    <row r="13" spans="1:13" ht="12" customHeight="1">
      <c r="A13" s="410" t="s">
        <v>393</v>
      </c>
      <c r="B13" s="411" t="s">
        <v>394</v>
      </c>
      <c r="C13" s="92">
        <v>-8</v>
      </c>
      <c r="D13" s="92">
        <v>-6</v>
      </c>
      <c r="E13" s="400"/>
      <c r="F13" s="400"/>
      <c r="G13" s="185"/>
      <c r="H13" s="186"/>
      <c r="I13" s="186"/>
      <c r="J13" s="186"/>
      <c r="K13" s="186"/>
      <c r="L13" s="186"/>
      <c r="M13" s="186"/>
    </row>
    <row r="14" spans="1:13" ht="12">
      <c r="A14" s="410" t="s">
        <v>395</v>
      </c>
      <c r="B14" s="411" t="s">
        <v>396</v>
      </c>
      <c r="C14" s="92">
        <v>1</v>
      </c>
      <c r="D14" s="92"/>
      <c r="E14" s="400"/>
      <c r="F14" s="400"/>
      <c r="G14" s="185"/>
      <c r="H14" s="186"/>
      <c r="I14" s="186"/>
      <c r="J14" s="186"/>
      <c r="K14" s="186"/>
      <c r="L14" s="186"/>
      <c r="M14" s="186"/>
    </row>
    <row r="15" spans="1:13" ht="12">
      <c r="A15" s="412" t="s">
        <v>397</v>
      </c>
      <c r="B15" s="411" t="s">
        <v>398</v>
      </c>
      <c r="C15" s="92"/>
      <c r="D15" s="92"/>
      <c r="E15" s="400"/>
      <c r="F15" s="400"/>
      <c r="G15" s="185"/>
      <c r="H15" s="186"/>
      <c r="I15" s="186"/>
      <c r="J15" s="186"/>
      <c r="K15" s="186"/>
      <c r="L15" s="186"/>
      <c r="M15" s="186"/>
    </row>
    <row r="16" spans="1:13" ht="12">
      <c r="A16" s="413" t="s">
        <v>399</v>
      </c>
      <c r="B16" s="411" t="s">
        <v>400</v>
      </c>
      <c r="C16" s="92"/>
      <c r="D16" s="92"/>
      <c r="E16" s="400"/>
      <c r="F16" s="400"/>
      <c r="G16" s="185"/>
      <c r="H16" s="186"/>
      <c r="I16" s="186"/>
      <c r="J16" s="186"/>
      <c r="K16" s="186"/>
      <c r="L16" s="186"/>
      <c r="M16" s="186"/>
    </row>
    <row r="17" spans="1:13" ht="24">
      <c r="A17" s="410" t="s">
        <v>401</v>
      </c>
      <c r="B17" s="411" t="s">
        <v>402</v>
      </c>
      <c r="C17" s="92"/>
      <c r="D17" s="92"/>
      <c r="E17" s="400"/>
      <c r="F17" s="400"/>
      <c r="G17" s="185"/>
      <c r="H17" s="186"/>
      <c r="I17" s="186"/>
      <c r="J17" s="186"/>
      <c r="K17" s="186"/>
      <c r="L17" s="186"/>
      <c r="M17" s="186"/>
    </row>
    <row r="18" spans="1:13" ht="12">
      <c r="A18" s="412" t="s">
        <v>403</v>
      </c>
      <c r="B18" s="414" t="s">
        <v>404</v>
      </c>
      <c r="C18" s="92"/>
      <c r="D18" s="92"/>
      <c r="E18" s="400"/>
      <c r="F18" s="400"/>
      <c r="G18" s="185"/>
      <c r="H18" s="186"/>
      <c r="I18" s="186"/>
      <c r="J18" s="186"/>
      <c r="K18" s="186"/>
      <c r="L18" s="186"/>
      <c r="M18" s="186"/>
    </row>
    <row r="19" spans="1:13" ht="12">
      <c r="A19" s="410" t="s">
        <v>405</v>
      </c>
      <c r="B19" s="411" t="s">
        <v>406</v>
      </c>
      <c r="C19" s="92">
        <v>-13</v>
      </c>
      <c r="D19" s="92"/>
      <c r="E19" s="400"/>
      <c r="F19" s="400"/>
      <c r="G19" s="185"/>
      <c r="H19" s="186"/>
      <c r="I19" s="186"/>
      <c r="J19" s="186"/>
      <c r="K19" s="186"/>
      <c r="L19" s="186"/>
      <c r="M19" s="186"/>
    </row>
    <row r="20" spans="1:13" ht="12">
      <c r="A20" s="415" t="s">
        <v>407</v>
      </c>
      <c r="B20" s="416" t="s">
        <v>408</v>
      </c>
      <c r="C20" s="93">
        <f>SUM(C10:C19)</f>
        <v>-24</v>
      </c>
      <c r="D20" s="93">
        <f>SUM(D10:D19)</f>
        <v>-22</v>
      </c>
      <c r="E20" s="400"/>
      <c r="F20" s="400"/>
      <c r="G20" s="185"/>
      <c r="H20" s="186"/>
      <c r="I20" s="186"/>
      <c r="J20" s="186"/>
      <c r="K20" s="186"/>
      <c r="L20" s="186"/>
      <c r="M20" s="186"/>
    </row>
    <row r="21" spans="1:13" ht="12">
      <c r="A21" s="408" t="s">
        <v>409</v>
      </c>
      <c r="B21" s="417"/>
      <c r="C21" s="418"/>
      <c r="D21" s="418"/>
      <c r="E21" s="400"/>
      <c r="F21" s="400"/>
      <c r="G21" s="185"/>
      <c r="H21" s="186"/>
      <c r="I21" s="186"/>
      <c r="J21" s="186"/>
      <c r="K21" s="186"/>
      <c r="L21" s="186"/>
      <c r="M21" s="186"/>
    </row>
    <row r="22" spans="1:13" ht="12">
      <c r="A22" s="410" t="s">
        <v>410</v>
      </c>
      <c r="B22" s="411" t="s">
        <v>411</v>
      </c>
      <c r="C22" s="92"/>
      <c r="D22" s="92"/>
      <c r="E22" s="400"/>
      <c r="F22" s="400"/>
      <c r="G22" s="185"/>
      <c r="H22" s="186"/>
      <c r="I22" s="186"/>
      <c r="J22" s="186"/>
      <c r="K22" s="186"/>
      <c r="L22" s="186"/>
      <c r="M22" s="186"/>
    </row>
    <row r="23" spans="1:13" ht="12">
      <c r="A23" s="410" t="s">
        <v>412</v>
      </c>
      <c r="B23" s="411" t="s">
        <v>413</v>
      </c>
      <c r="C23" s="92"/>
      <c r="D23" s="92"/>
      <c r="E23" s="400"/>
      <c r="F23" s="400"/>
      <c r="G23" s="185"/>
      <c r="H23" s="186"/>
      <c r="I23" s="186"/>
      <c r="J23" s="186"/>
      <c r="K23" s="186"/>
      <c r="L23" s="186"/>
      <c r="M23" s="186"/>
    </row>
    <row r="24" spans="1:13" ht="12">
      <c r="A24" s="410" t="s">
        <v>414</v>
      </c>
      <c r="B24" s="411" t="s">
        <v>415</v>
      </c>
      <c r="C24" s="92"/>
      <c r="D24" s="92"/>
      <c r="E24" s="400"/>
      <c r="F24" s="400"/>
      <c r="G24" s="185"/>
      <c r="H24" s="186"/>
      <c r="I24" s="186"/>
      <c r="J24" s="186"/>
      <c r="K24" s="186"/>
      <c r="L24" s="186"/>
      <c r="M24" s="186"/>
    </row>
    <row r="25" spans="1:13" ht="12">
      <c r="A25" s="410" t="s">
        <v>416</v>
      </c>
      <c r="B25" s="411" t="s">
        <v>417</v>
      </c>
      <c r="C25" s="92"/>
      <c r="D25" s="92"/>
      <c r="E25" s="400"/>
      <c r="F25" s="400"/>
      <c r="G25" s="185"/>
      <c r="H25" s="186"/>
      <c r="I25" s="186"/>
      <c r="J25" s="186"/>
      <c r="K25" s="186"/>
      <c r="L25" s="186"/>
      <c r="M25" s="186"/>
    </row>
    <row r="26" spans="1:13" ht="12">
      <c r="A26" s="410" t="s">
        <v>418</v>
      </c>
      <c r="B26" s="411" t="s">
        <v>419</v>
      </c>
      <c r="C26" s="92"/>
      <c r="D26" s="92"/>
      <c r="E26" s="400"/>
      <c r="F26" s="400"/>
      <c r="G26" s="185"/>
      <c r="H26" s="186"/>
      <c r="I26" s="186"/>
      <c r="J26" s="186"/>
      <c r="K26" s="186"/>
      <c r="L26" s="186"/>
      <c r="M26" s="186"/>
    </row>
    <row r="27" spans="1:13" ht="12">
      <c r="A27" s="410" t="s">
        <v>420</v>
      </c>
      <c r="B27" s="411" t="s">
        <v>421</v>
      </c>
      <c r="C27" s="92"/>
      <c r="D27" s="92"/>
      <c r="E27" s="400"/>
      <c r="F27" s="400"/>
      <c r="G27" s="185"/>
      <c r="H27" s="186"/>
      <c r="I27" s="186"/>
      <c r="J27" s="186"/>
      <c r="K27" s="186"/>
      <c r="L27" s="186"/>
      <c r="M27" s="186"/>
    </row>
    <row r="28" spans="1:13" ht="12">
      <c r="A28" s="410" t="s">
        <v>422</v>
      </c>
      <c r="B28" s="411" t="s">
        <v>423</v>
      </c>
      <c r="C28" s="92"/>
      <c r="D28" s="92"/>
      <c r="E28" s="400"/>
      <c r="F28" s="400"/>
      <c r="G28" s="185"/>
      <c r="H28" s="186"/>
      <c r="I28" s="186"/>
      <c r="J28" s="186"/>
      <c r="K28" s="186"/>
      <c r="L28" s="186"/>
      <c r="M28" s="186"/>
    </row>
    <row r="29" spans="1:13" ht="12">
      <c r="A29" s="410" t="s">
        <v>424</v>
      </c>
      <c r="B29" s="411" t="s">
        <v>425</v>
      </c>
      <c r="C29" s="92"/>
      <c r="D29" s="92"/>
      <c r="E29" s="400"/>
      <c r="F29" s="400"/>
      <c r="G29" s="185"/>
      <c r="H29" s="186"/>
      <c r="I29" s="186"/>
      <c r="J29" s="186"/>
      <c r="K29" s="186"/>
      <c r="L29" s="186"/>
      <c r="M29" s="186"/>
    </row>
    <row r="30" spans="1:13" ht="12">
      <c r="A30" s="410" t="s">
        <v>403</v>
      </c>
      <c r="B30" s="411" t="s">
        <v>426</v>
      </c>
      <c r="C30" s="92"/>
      <c r="D30" s="92"/>
      <c r="E30" s="400"/>
      <c r="F30" s="400"/>
      <c r="G30" s="185"/>
      <c r="H30" s="186"/>
      <c r="I30" s="186"/>
      <c r="J30" s="186"/>
      <c r="K30" s="186"/>
      <c r="L30" s="186"/>
      <c r="M30" s="186"/>
    </row>
    <row r="31" spans="1:13" ht="12">
      <c r="A31" s="410" t="s">
        <v>427</v>
      </c>
      <c r="B31" s="411" t="s">
        <v>428</v>
      </c>
      <c r="C31" s="92"/>
      <c r="D31" s="92"/>
      <c r="E31" s="400"/>
      <c r="F31" s="400"/>
      <c r="G31" s="185"/>
      <c r="H31" s="186"/>
      <c r="I31" s="186"/>
      <c r="J31" s="186"/>
      <c r="K31" s="186"/>
      <c r="L31" s="186"/>
      <c r="M31" s="186"/>
    </row>
    <row r="32" spans="1:13" ht="12">
      <c r="A32" s="415" t="s">
        <v>429</v>
      </c>
      <c r="B32" s="416" t="s">
        <v>430</v>
      </c>
      <c r="C32" s="93">
        <f>SUM(C22:C31)</f>
        <v>0</v>
      </c>
      <c r="D32" s="93">
        <f>SUM(D22:D31)</f>
        <v>0</v>
      </c>
      <c r="E32" s="400"/>
      <c r="F32" s="400"/>
      <c r="G32" s="185"/>
      <c r="H32" s="186"/>
      <c r="I32" s="186"/>
      <c r="J32" s="186"/>
      <c r="K32" s="186"/>
      <c r="L32" s="186"/>
      <c r="M32" s="186"/>
    </row>
    <row r="33" spans="1:7" ht="12">
      <c r="A33" s="408" t="s">
        <v>431</v>
      </c>
      <c r="B33" s="417"/>
      <c r="C33" s="418"/>
      <c r="D33" s="418"/>
      <c r="E33" s="181"/>
      <c r="F33" s="181"/>
      <c r="G33" s="182"/>
    </row>
    <row r="34" spans="1:7" ht="12">
      <c r="A34" s="410" t="s">
        <v>432</v>
      </c>
      <c r="B34" s="411" t="s">
        <v>433</v>
      </c>
      <c r="C34" s="92"/>
      <c r="D34" s="92"/>
      <c r="E34" s="181"/>
      <c r="F34" s="181"/>
      <c r="G34" s="182"/>
    </row>
    <row r="35" spans="1:7" ht="12">
      <c r="A35" s="412" t="s">
        <v>434</v>
      </c>
      <c r="B35" s="411" t="s">
        <v>435</v>
      </c>
      <c r="C35" s="92"/>
      <c r="D35" s="92"/>
      <c r="E35" s="181"/>
      <c r="F35" s="181"/>
      <c r="G35" s="182"/>
    </row>
    <row r="36" spans="1:7" ht="12">
      <c r="A36" s="410" t="s">
        <v>436</v>
      </c>
      <c r="B36" s="411" t="s">
        <v>437</v>
      </c>
      <c r="C36" s="92"/>
      <c r="D36" s="92">
        <v>12</v>
      </c>
      <c r="E36" s="181"/>
      <c r="F36" s="181"/>
      <c r="G36" s="182"/>
    </row>
    <row r="37" spans="1:7" ht="12">
      <c r="A37" s="410" t="s">
        <v>438</v>
      </c>
      <c r="B37" s="411" t="s">
        <v>439</v>
      </c>
      <c r="C37" s="92"/>
      <c r="D37" s="92"/>
      <c r="E37" s="181"/>
      <c r="F37" s="181"/>
      <c r="G37" s="182"/>
    </row>
    <row r="38" spans="1:7" ht="12">
      <c r="A38" s="410" t="s">
        <v>440</v>
      </c>
      <c r="B38" s="411" t="s">
        <v>441</v>
      </c>
      <c r="C38" s="92"/>
      <c r="D38" s="92"/>
      <c r="E38" s="181"/>
      <c r="F38" s="181"/>
      <c r="G38" s="182"/>
    </row>
    <row r="39" spans="1:7" ht="12">
      <c r="A39" s="410" t="s">
        <v>442</v>
      </c>
      <c r="B39" s="411" t="s">
        <v>443</v>
      </c>
      <c r="C39" s="92"/>
      <c r="D39" s="92"/>
      <c r="E39" s="181"/>
      <c r="F39" s="181"/>
      <c r="G39" s="182"/>
    </row>
    <row r="40" spans="1:7" ht="12">
      <c r="A40" s="410" t="s">
        <v>444</v>
      </c>
      <c r="B40" s="411" t="s">
        <v>445</v>
      </c>
      <c r="C40" s="92"/>
      <c r="D40" s="92"/>
      <c r="E40" s="181"/>
      <c r="F40" s="181"/>
      <c r="G40" s="182"/>
    </row>
    <row r="41" spans="1:8" ht="12">
      <c r="A41" s="410" t="s">
        <v>446</v>
      </c>
      <c r="B41" s="411" t="s">
        <v>447</v>
      </c>
      <c r="C41" s="92"/>
      <c r="D41" s="92"/>
      <c r="E41" s="181"/>
      <c r="F41" s="181"/>
      <c r="G41" s="185"/>
      <c r="H41" s="186"/>
    </row>
    <row r="42" spans="1:8" ht="12">
      <c r="A42" s="415" t="s">
        <v>448</v>
      </c>
      <c r="B42" s="416" t="s">
        <v>449</v>
      </c>
      <c r="C42" s="93">
        <f>SUM(C34:C41)</f>
        <v>0</v>
      </c>
      <c r="D42" s="93">
        <f>SUM(D34:D41)</f>
        <v>12</v>
      </c>
      <c r="E42" s="181"/>
      <c r="F42" s="181"/>
      <c r="G42" s="185"/>
      <c r="H42" s="186"/>
    </row>
    <row r="43" spans="1:8" ht="12">
      <c r="A43" s="419" t="s">
        <v>450</v>
      </c>
      <c r="B43" s="416" t="s">
        <v>451</v>
      </c>
      <c r="C43" s="93">
        <f>C42+C32+C20</f>
        <v>-24</v>
      </c>
      <c r="D43" s="93">
        <f>D42+D32+D20</f>
        <v>-10</v>
      </c>
      <c r="E43" s="181"/>
      <c r="F43" s="181"/>
      <c r="G43" s="185"/>
      <c r="H43" s="186"/>
    </row>
    <row r="44" spans="1:8" ht="12">
      <c r="A44" s="408" t="s">
        <v>452</v>
      </c>
      <c r="B44" s="417" t="s">
        <v>453</v>
      </c>
      <c r="C44" s="93">
        <f>D45</f>
        <v>3</v>
      </c>
      <c r="D44" s="184">
        <v>13</v>
      </c>
      <c r="E44" s="181"/>
      <c r="F44" s="181"/>
      <c r="G44" s="185"/>
      <c r="H44" s="186"/>
    </row>
    <row r="45" spans="1:8" ht="12">
      <c r="A45" s="408" t="s">
        <v>454</v>
      </c>
      <c r="B45" s="417" t="s">
        <v>455</v>
      </c>
      <c r="C45" s="93">
        <f>C44+C43</f>
        <v>-21</v>
      </c>
      <c r="D45" s="93">
        <f>D44+D43</f>
        <v>3</v>
      </c>
      <c r="E45" s="181"/>
      <c r="F45" s="181"/>
      <c r="G45" s="185"/>
      <c r="H45" s="186"/>
    </row>
    <row r="46" spans="1:8" ht="12">
      <c r="A46" s="410" t="s">
        <v>456</v>
      </c>
      <c r="B46" s="417" t="s">
        <v>457</v>
      </c>
      <c r="C46" s="94">
        <v>0</v>
      </c>
      <c r="D46" s="94">
        <v>3</v>
      </c>
      <c r="E46" s="181"/>
      <c r="F46" s="181"/>
      <c r="G46" s="185"/>
      <c r="H46" s="186"/>
    </row>
    <row r="47" spans="1:8" ht="12">
      <c r="A47" s="410" t="s">
        <v>458</v>
      </c>
      <c r="B47" s="417" t="s">
        <v>459</v>
      </c>
      <c r="C47" s="94"/>
      <c r="D47" s="94"/>
      <c r="E47" s="182"/>
      <c r="F47" s="182"/>
      <c r="G47" s="185"/>
      <c r="H47" s="186"/>
    </row>
    <row r="48" spans="1:8" ht="12">
      <c r="A48" s="181"/>
      <c r="B48" s="420"/>
      <c r="C48" s="421"/>
      <c r="D48" s="421"/>
      <c r="E48" s="182"/>
      <c r="F48" s="182"/>
      <c r="G48" s="185"/>
      <c r="H48" s="186"/>
    </row>
    <row r="49" spans="1:8" ht="12">
      <c r="A49" s="543" t="s">
        <v>381</v>
      </c>
      <c r="B49" s="544"/>
      <c r="C49" s="542"/>
      <c r="D49" s="545"/>
      <c r="E49" s="423"/>
      <c r="F49" s="182"/>
      <c r="G49" s="185"/>
      <c r="H49" s="186"/>
    </row>
    <row r="50" spans="1:8" ht="12">
      <c r="A50" s="546"/>
      <c r="B50" s="544" t="s">
        <v>382</v>
      </c>
      <c r="C50" s="599"/>
      <c r="D50" s="599"/>
      <c r="G50" s="186"/>
      <c r="H50" s="186"/>
    </row>
    <row r="51" spans="1:8" ht="12">
      <c r="A51" s="546"/>
      <c r="B51" s="546"/>
      <c r="C51" s="542"/>
      <c r="D51" s="542"/>
      <c r="G51" s="186"/>
      <c r="H51" s="186"/>
    </row>
    <row r="52" spans="1:8" ht="12">
      <c r="A52" s="546"/>
      <c r="B52" s="544" t="s">
        <v>784</v>
      </c>
      <c r="C52" s="599"/>
      <c r="D52" s="599"/>
      <c r="G52" s="186"/>
      <c r="H52" s="186"/>
    </row>
    <row r="53" spans="1:8" ht="12">
      <c r="A53" s="546"/>
      <c r="B53" s="546"/>
      <c r="C53" s="542"/>
      <c r="D53" s="542"/>
      <c r="G53" s="186"/>
      <c r="H53" s="186"/>
    </row>
    <row r="54" spans="7:8" ht="12">
      <c r="G54" s="186"/>
      <c r="H54" s="186"/>
    </row>
    <row r="55" spans="7:8" ht="12">
      <c r="G55" s="186"/>
      <c r="H55" s="186"/>
    </row>
    <row r="56" spans="7:8" ht="12">
      <c r="G56" s="186"/>
      <c r="H56" s="186"/>
    </row>
    <row r="57" spans="7:8" ht="12">
      <c r="G57" s="186"/>
      <c r="H57" s="186"/>
    </row>
    <row r="58" spans="7:8" ht="12">
      <c r="G58" s="186"/>
      <c r="H58" s="186"/>
    </row>
    <row r="59" spans="7:8" ht="12">
      <c r="G59" s="186"/>
      <c r="H59" s="186"/>
    </row>
    <row r="60" spans="7:8" ht="12">
      <c r="G60" s="186"/>
      <c r="H60" s="186"/>
    </row>
    <row r="61" spans="7:8" ht="12">
      <c r="G61" s="186"/>
      <c r="H61" s="186"/>
    </row>
    <row r="62" spans="7:8" ht="12">
      <c r="G62" s="186"/>
      <c r="H62" s="186"/>
    </row>
    <row r="63" spans="7:8" ht="12">
      <c r="G63" s="186"/>
      <c r="H63" s="186"/>
    </row>
    <row r="64" spans="7:8" ht="12">
      <c r="G64" s="186"/>
      <c r="H64" s="186"/>
    </row>
    <row r="65" spans="7:8" ht="12">
      <c r="G65" s="186"/>
      <c r="H65" s="186"/>
    </row>
    <row r="66" spans="7:8" ht="12">
      <c r="G66" s="186"/>
      <c r="H66" s="186"/>
    </row>
    <row r="67" spans="7:8" ht="12">
      <c r="G67" s="186"/>
      <c r="H67" s="186"/>
    </row>
    <row r="68" spans="7:8" ht="12">
      <c r="G68" s="186"/>
      <c r="H68" s="186"/>
    </row>
    <row r="69" spans="7:8" ht="12">
      <c r="G69" s="186"/>
      <c r="H69" s="186"/>
    </row>
    <row r="70" spans="7:8" ht="12">
      <c r="G70" s="186"/>
      <c r="H70" s="186"/>
    </row>
    <row r="71" spans="7:8" ht="12">
      <c r="G71" s="186"/>
      <c r="H71" s="186"/>
    </row>
    <row r="72" spans="7:8" ht="12">
      <c r="G72" s="186"/>
      <c r="H72" s="186"/>
    </row>
    <row r="73" spans="7:8" ht="12">
      <c r="G73" s="186"/>
      <c r="H73" s="186"/>
    </row>
    <row r="74" spans="7:8" ht="12">
      <c r="G74" s="186"/>
      <c r="H74" s="186"/>
    </row>
    <row r="75" spans="7:8" ht="12">
      <c r="G75" s="186"/>
      <c r="H75" s="186"/>
    </row>
    <row r="76" spans="7:8" ht="12">
      <c r="G76" s="186"/>
      <c r="H76" s="186"/>
    </row>
    <row r="77" spans="7:8" ht="12">
      <c r="G77" s="186"/>
      <c r="H77" s="186"/>
    </row>
    <row r="78" spans="7:8" ht="12">
      <c r="G78" s="186"/>
      <c r="H78" s="186"/>
    </row>
    <row r="79" spans="7:8" ht="12">
      <c r="G79" s="186"/>
      <c r="H79" s="186"/>
    </row>
    <row r="80" spans="7:8" ht="12">
      <c r="G80" s="186"/>
      <c r="H80" s="186"/>
    </row>
    <row r="81" spans="7:8" ht="12">
      <c r="G81" s="186"/>
      <c r="H81" s="186"/>
    </row>
    <row r="82" spans="7:8" ht="12">
      <c r="G82" s="186"/>
      <c r="H82" s="186"/>
    </row>
    <row r="83" spans="7:8" ht="12">
      <c r="G83" s="186"/>
      <c r="H83" s="186"/>
    </row>
    <row r="84" spans="7:8" ht="12">
      <c r="G84" s="186"/>
      <c r="H84" s="186"/>
    </row>
    <row r="85" spans="7:8" ht="12">
      <c r="G85" s="186"/>
      <c r="H85" s="186"/>
    </row>
    <row r="86" spans="7:8" ht="12">
      <c r="G86" s="186"/>
      <c r="H86" s="186"/>
    </row>
    <row r="87" spans="7:8" ht="12">
      <c r="G87" s="186"/>
      <c r="H87" s="186"/>
    </row>
    <row r="88" spans="7:8" ht="12">
      <c r="G88" s="186"/>
      <c r="H88" s="186"/>
    </row>
    <row r="89" spans="7:8" ht="12">
      <c r="G89" s="186"/>
      <c r="H89" s="186"/>
    </row>
    <row r="90" spans="7:8" ht="12">
      <c r="G90" s="186"/>
      <c r="H90" s="186"/>
    </row>
    <row r="91" spans="7:8" ht="12">
      <c r="G91" s="186"/>
      <c r="H91" s="186"/>
    </row>
    <row r="92" spans="7:8" ht="12">
      <c r="G92" s="186"/>
      <c r="H92" s="186"/>
    </row>
    <row r="93" spans="7:8" ht="12">
      <c r="G93" s="186"/>
      <c r="H93" s="186"/>
    </row>
    <row r="94" spans="7:8" ht="12">
      <c r="G94" s="186"/>
      <c r="H94" s="186"/>
    </row>
    <row r="95" spans="7:8" ht="12">
      <c r="G95" s="186"/>
      <c r="H95" s="186"/>
    </row>
    <row r="96" spans="7:8" ht="12">
      <c r="G96" s="186"/>
      <c r="H96" s="186"/>
    </row>
    <row r="97" spans="7:8" ht="12">
      <c r="G97" s="186"/>
      <c r="H97" s="186"/>
    </row>
    <row r="98" spans="7:8" ht="12">
      <c r="G98" s="186"/>
      <c r="H98" s="186"/>
    </row>
    <row r="99" spans="7:8" ht="12">
      <c r="G99" s="186"/>
      <c r="H99" s="186"/>
    </row>
    <row r="100" spans="7:8" ht="12">
      <c r="G100" s="186"/>
      <c r="H100" s="186"/>
    </row>
    <row r="101" spans="7:8" ht="12">
      <c r="G101" s="186"/>
      <c r="H101" s="186"/>
    </row>
    <row r="102" spans="7:8" ht="12">
      <c r="G102" s="186"/>
      <c r="H102" s="186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workbookViewId="0" topLeftCell="A16">
      <selection activeCell="J15" sqref="J15"/>
    </sheetView>
  </sheetViews>
  <sheetFormatPr defaultColWidth="9.00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00" t="s">
        <v>460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4"/>
      <c r="C3" s="606" t="str">
        <f>'справка №1-БАЛАНС'!E3</f>
        <v>СТОК ПЛЮС АД</v>
      </c>
      <c r="D3" s="607"/>
      <c r="E3" s="607"/>
      <c r="F3" s="607"/>
      <c r="G3" s="607"/>
      <c r="H3" s="574"/>
      <c r="I3" s="574"/>
      <c r="J3" s="2"/>
      <c r="K3" s="573" t="s">
        <v>2</v>
      </c>
      <c r="L3" s="573"/>
      <c r="M3" s="592">
        <f>'справка №1-БАЛАНС'!H3</f>
        <v>175356940</v>
      </c>
      <c r="N3" s="3"/>
    </row>
    <row r="4" spans="1:15" s="5" customFormat="1" ht="13.5" customHeight="1">
      <c r="A4" s="6" t="s">
        <v>461</v>
      </c>
      <c r="B4" s="574"/>
      <c r="C4" s="606" t="str">
        <f>'справка №1-БАЛАНС'!E4</f>
        <v>неконсолидиран</v>
      </c>
      <c r="D4" s="606"/>
      <c r="E4" s="608"/>
      <c r="F4" s="606"/>
      <c r="G4" s="606"/>
      <c r="H4" s="533"/>
      <c r="I4" s="533"/>
      <c r="J4" s="594"/>
      <c r="K4" s="582" t="s">
        <v>4</v>
      </c>
      <c r="L4" s="582"/>
      <c r="M4" s="593">
        <f>'справка №1-БАЛАНС'!H4</f>
        <v>3995</v>
      </c>
      <c r="N4" s="7"/>
      <c r="O4" s="8"/>
    </row>
    <row r="5" spans="1:14" s="5" customFormat="1" ht="12.75" customHeight="1">
      <c r="A5" s="6" t="s">
        <v>5</v>
      </c>
      <c r="B5" s="572"/>
      <c r="C5" s="606" t="str">
        <f>'справка №1-БАЛАНС'!E5</f>
        <v>01.01.2010 - 30.06.2010</v>
      </c>
      <c r="D5" s="607"/>
      <c r="E5" s="607"/>
      <c r="F5" s="607"/>
      <c r="G5" s="607"/>
      <c r="H5" s="574"/>
      <c r="I5" s="574"/>
      <c r="J5" s="190"/>
      <c r="K5" s="9"/>
      <c r="L5" s="10"/>
      <c r="M5" s="11" t="s">
        <v>6</v>
      </c>
      <c r="N5" s="10"/>
    </row>
    <row r="6" spans="1:14" s="15" customFormat="1" ht="21.75" customHeight="1">
      <c r="A6" s="261"/>
      <c r="B6" s="265"/>
      <c r="C6" s="232"/>
      <c r="D6" s="264" t="s">
        <v>462</v>
      </c>
      <c r="E6" s="233"/>
      <c r="F6" s="233"/>
      <c r="G6" s="233"/>
      <c r="H6" s="233"/>
      <c r="I6" s="233" t="s">
        <v>463</v>
      </c>
      <c r="J6" s="254"/>
      <c r="K6" s="240"/>
      <c r="L6" s="231"/>
      <c r="M6" s="234"/>
      <c r="N6" s="189"/>
    </row>
    <row r="7" spans="1:14" s="15" customFormat="1" ht="60">
      <c r="A7" s="262" t="s">
        <v>464</v>
      </c>
      <c r="B7" s="266" t="s">
        <v>465</v>
      </c>
      <c r="C7" s="232" t="s">
        <v>466</v>
      </c>
      <c r="D7" s="263" t="s">
        <v>467</v>
      </c>
      <c r="E7" s="231" t="s">
        <v>468</v>
      </c>
      <c r="F7" s="13" t="s">
        <v>469</v>
      </c>
      <c r="G7" s="13"/>
      <c r="H7" s="13"/>
      <c r="I7" s="231" t="s">
        <v>470</v>
      </c>
      <c r="J7" s="255" t="s">
        <v>471</v>
      </c>
      <c r="K7" s="232" t="s">
        <v>472</v>
      </c>
      <c r="L7" s="232" t="s">
        <v>473</v>
      </c>
      <c r="M7" s="260" t="s">
        <v>474</v>
      </c>
      <c r="N7" s="189"/>
    </row>
    <row r="8" spans="1:14" s="15" customFormat="1" ht="22.5" customHeight="1">
      <c r="A8" s="259"/>
      <c r="B8" s="267"/>
      <c r="C8" s="233"/>
      <c r="D8" s="264"/>
      <c r="E8" s="233"/>
      <c r="F8" s="12" t="s">
        <v>475</v>
      </c>
      <c r="G8" s="12" t="s">
        <v>476</v>
      </c>
      <c r="H8" s="12" t="s">
        <v>477</v>
      </c>
      <c r="I8" s="233"/>
      <c r="J8" s="256"/>
      <c r="K8" s="233"/>
      <c r="L8" s="233"/>
      <c r="M8" s="235"/>
      <c r="N8" s="189"/>
    </row>
    <row r="9" spans="1:14" s="15" customFormat="1" ht="12" customHeight="1">
      <c r="A9" s="12" t="s">
        <v>14</v>
      </c>
      <c r="B9" s="33"/>
      <c r="C9" s="257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7">
        <v>9</v>
      </c>
      <c r="L9" s="257">
        <v>10</v>
      </c>
      <c r="M9" s="258">
        <v>11</v>
      </c>
      <c r="N9" s="14"/>
    </row>
    <row r="10" spans="1:14" s="15" customFormat="1" ht="12" customHeight="1">
      <c r="A10" s="12" t="s">
        <v>478</v>
      </c>
      <c r="B10" s="34"/>
      <c r="C10" s="95" t="s">
        <v>47</v>
      </c>
      <c r="D10" s="95" t="s">
        <v>47</v>
      </c>
      <c r="E10" s="16" t="s">
        <v>58</v>
      </c>
      <c r="F10" s="16" t="s">
        <v>65</v>
      </c>
      <c r="G10" s="16" t="s">
        <v>69</v>
      </c>
      <c r="H10" s="16" t="s">
        <v>73</v>
      </c>
      <c r="I10" s="16" t="s">
        <v>86</v>
      </c>
      <c r="J10" s="16" t="s">
        <v>89</v>
      </c>
      <c r="K10" s="39" t="s">
        <v>479</v>
      </c>
      <c r="L10" s="16" t="s">
        <v>111</v>
      </c>
      <c r="M10" s="17" t="s">
        <v>119</v>
      </c>
      <c r="N10" s="14"/>
    </row>
    <row r="11" spans="1:23" ht="15.75" customHeight="1">
      <c r="A11" s="18" t="s">
        <v>480</v>
      </c>
      <c r="B11" s="34" t="s">
        <v>481</v>
      </c>
      <c r="C11" s="96">
        <f>'справка №1-БАЛАНС'!H17</f>
        <v>4809</v>
      </c>
      <c r="D11" s="96">
        <f>'справка №1-БАЛАНС'!H19</f>
        <v>0</v>
      </c>
      <c r="E11" s="96">
        <f>'справка №1-БАЛАНС'!H20</f>
        <v>2332</v>
      </c>
      <c r="F11" s="96">
        <f>'справка №1-БАЛАНС'!H22</f>
        <v>0</v>
      </c>
      <c r="G11" s="96">
        <f>'справка №1-БАЛАНС'!H23</f>
        <v>0</v>
      </c>
      <c r="H11" s="98"/>
      <c r="I11" s="96">
        <f>'справка №1-БАЛАНС'!H28+'справка №1-БАЛАНС'!H31</f>
        <v>6</v>
      </c>
      <c r="J11" s="96">
        <f>'справка №1-БАЛАНС'!H29+'справка №1-БАЛАНС'!H32</f>
        <v>-187</v>
      </c>
      <c r="K11" s="98"/>
      <c r="L11" s="424">
        <f>SUM(C11:K11)</f>
        <v>6960</v>
      </c>
      <c r="M11" s="96">
        <f>'справка №1-БАЛАНС'!H39</f>
        <v>0</v>
      </c>
      <c r="N11" s="253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ht="12.75" customHeight="1">
      <c r="A12" s="18" t="s">
        <v>482</v>
      </c>
      <c r="B12" s="34" t="s">
        <v>483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4">
        <f aca="true" t="shared" si="1" ref="L12:L32">SUM(C12:K12)</f>
        <v>0</v>
      </c>
      <c r="M12" s="97">
        <f t="shared" si="0"/>
        <v>0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14" ht="12.75" customHeight="1">
      <c r="A13" s="21" t="s">
        <v>484</v>
      </c>
      <c r="B13" s="16" t="s">
        <v>485</v>
      </c>
      <c r="C13" s="98"/>
      <c r="D13" s="98"/>
      <c r="E13" s="98"/>
      <c r="F13" s="98"/>
      <c r="G13" s="98"/>
      <c r="H13" s="98"/>
      <c r="I13" s="98"/>
      <c r="J13" s="98"/>
      <c r="K13" s="98"/>
      <c r="L13" s="424">
        <f t="shared" si="1"/>
        <v>0</v>
      </c>
      <c r="M13" s="98"/>
      <c r="N13" s="19"/>
    </row>
    <row r="14" spans="1:14" ht="12" customHeight="1">
      <c r="A14" s="21" t="s">
        <v>486</v>
      </c>
      <c r="B14" s="16" t="s">
        <v>487</v>
      </c>
      <c r="C14" s="98"/>
      <c r="D14" s="98"/>
      <c r="E14" s="98"/>
      <c r="F14" s="98"/>
      <c r="G14" s="98"/>
      <c r="H14" s="98"/>
      <c r="I14" s="98"/>
      <c r="J14" s="98"/>
      <c r="K14" s="98"/>
      <c r="L14" s="424">
        <f t="shared" si="1"/>
        <v>0</v>
      </c>
      <c r="M14" s="98"/>
      <c r="N14" s="19"/>
    </row>
    <row r="15" spans="1:23" ht="12">
      <c r="A15" s="18" t="s">
        <v>488</v>
      </c>
      <c r="B15" s="34" t="s">
        <v>489</v>
      </c>
      <c r="C15" s="99">
        <f>C11+C12</f>
        <v>4809</v>
      </c>
      <c r="D15" s="99">
        <f aca="true" t="shared" si="2" ref="D15:M15">D11+D12</f>
        <v>0</v>
      </c>
      <c r="E15" s="99">
        <f t="shared" si="2"/>
        <v>2332</v>
      </c>
      <c r="F15" s="99">
        <f t="shared" si="2"/>
        <v>0</v>
      </c>
      <c r="G15" s="99">
        <f t="shared" si="2"/>
        <v>0</v>
      </c>
      <c r="H15" s="99">
        <f t="shared" si="2"/>
        <v>0</v>
      </c>
      <c r="I15" s="99">
        <f t="shared" si="2"/>
        <v>6</v>
      </c>
      <c r="J15" s="99">
        <f t="shared" si="2"/>
        <v>-187</v>
      </c>
      <c r="K15" s="99">
        <f t="shared" si="2"/>
        <v>0</v>
      </c>
      <c r="L15" s="424">
        <f t="shared" si="1"/>
        <v>6960</v>
      </c>
      <c r="M15" s="99">
        <f t="shared" si="2"/>
        <v>0</v>
      </c>
      <c r="N15" s="187"/>
      <c r="O15" s="188"/>
      <c r="P15" s="188"/>
      <c r="Q15" s="188"/>
      <c r="R15" s="188"/>
      <c r="S15" s="188"/>
      <c r="T15" s="188"/>
      <c r="U15" s="188"/>
      <c r="V15" s="188"/>
      <c r="W15" s="188"/>
    </row>
    <row r="16" spans="1:20" ht="12.75" customHeight="1">
      <c r="A16" s="18" t="s">
        <v>490</v>
      </c>
      <c r="B16" s="41" t="s">
        <v>491</v>
      </c>
      <c r="C16" s="236"/>
      <c r="D16" s="237"/>
      <c r="E16" s="237"/>
      <c r="F16" s="237"/>
      <c r="G16" s="237"/>
      <c r="H16" s="238"/>
      <c r="I16" s="252">
        <f>+'справка №1-БАЛАНС'!G31</f>
        <v>0</v>
      </c>
      <c r="J16" s="425">
        <f>+'справка №1-БАЛАНС'!G32</f>
        <v>-18</v>
      </c>
      <c r="K16" s="98"/>
      <c r="L16" s="424">
        <f t="shared" si="1"/>
        <v>-18</v>
      </c>
      <c r="M16" s="98">
        <v>0</v>
      </c>
      <c r="N16" s="187"/>
      <c r="O16" s="188"/>
      <c r="P16" s="188"/>
      <c r="Q16" s="188"/>
      <c r="R16" s="188"/>
      <c r="S16" s="188"/>
      <c r="T16" s="188"/>
    </row>
    <row r="17" spans="1:23" ht="12.75" customHeight="1">
      <c r="A17" s="21" t="s">
        <v>492</v>
      </c>
      <c r="B17" s="16" t="s">
        <v>493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0</v>
      </c>
      <c r="I17" s="100">
        <f t="shared" si="3"/>
        <v>0</v>
      </c>
      <c r="J17" s="100">
        <f>J18+J19</f>
        <v>0</v>
      </c>
      <c r="K17" s="100">
        <f t="shared" si="3"/>
        <v>0</v>
      </c>
      <c r="L17" s="424">
        <f t="shared" si="1"/>
        <v>0</v>
      </c>
      <c r="M17" s="100">
        <f>M18+M19</f>
        <v>0</v>
      </c>
      <c r="N17" s="187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14" ht="12" customHeight="1">
      <c r="A18" s="22" t="s">
        <v>494</v>
      </c>
      <c r="B18" s="36" t="s">
        <v>495</v>
      </c>
      <c r="C18" s="98"/>
      <c r="D18" s="98"/>
      <c r="E18" s="98"/>
      <c r="F18" s="98"/>
      <c r="G18" s="98"/>
      <c r="H18" s="98"/>
      <c r="I18" s="98"/>
      <c r="J18" s="98"/>
      <c r="K18" s="98"/>
      <c r="L18" s="424">
        <f t="shared" si="1"/>
        <v>0</v>
      </c>
      <c r="M18" s="98"/>
      <c r="N18" s="19"/>
    </row>
    <row r="19" spans="1:14" ht="12" customHeight="1">
      <c r="A19" s="22" t="s">
        <v>496</v>
      </c>
      <c r="B19" s="36" t="s">
        <v>497</v>
      </c>
      <c r="C19" s="98"/>
      <c r="D19" s="98"/>
      <c r="E19" s="98"/>
      <c r="F19" s="98"/>
      <c r="G19" s="98"/>
      <c r="H19" s="98"/>
      <c r="I19" s="98"/>
      <c r="J19" s="98"/>
      <c r="K19" s="98"/>
      <c r="L19" s="424">
        <f t="shared" si="1"/>
        <v>0</v>
      </c>
      <c r="M19" s="98"/>
      <c r="N19" s="19"/>
    </row>
    <row r="20" spans="1:14" ht="12.75" customHeight="1">
      <c r="A20" s="21" t="s">
        <v>498</v>
      </c>
      <c r="B20" s="16" t="s">
        <v>499</v>
      </c>
      <c r="C20" s="98"/>
      <c r="D20" s="98"/>
      <c r="E20" s="98"/>
      <c r="F20" s="98"/>
      <c r="G20" s="98"/>
      <c r="H20" s="98"/>
      <c r="I20" s="98"/>
      <c r="J20" s="98"/>
      <c r="K20" s="98"/>
      <c r="L20" s="424">
        <f t="shared" si="1"/>
        <v>0</v>
      </c>
      <c r="M20" s="98"/>
      <c r="N20" s="19"/>
    </row>
    <row r="21" spans="1:23" ht="23.25" customHeight="1">
      <c r="A21" s="21" t="s">
        <v>500</v>
      </c>
      <c r="B21" s="16" t="s">
        <v>501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4">
        <f t="shared" si="1"/>
        <v>0</v>
      </c>
      <c r="M21" s="97">
        <f t="shared" si="4"/>
        <v>0</v>
      </c>
      <c r="N21" s="187"/>
      <c r="O21" s="188"/>
      <c r="P21" s="188"/>
      <c r="Q21" s="188"/>
      <c r="R21" s="188"/>
      <c r="S21" s="188"/>
      <c r="T21" s="188"/>
      <c r="U21" s="188"/>
      <c r="V21" s="188"/>
      <c r="W21" s="188"/>
    </row>
    <row r="22" spans="1:14" ht="12">
      <c r="A22" s="21" t="s">
        <v>502</v>
      </c>
      <c r="B22" s="16" t="s">
        <v>503</v>
      </c>
      <c r="C22" s="239"/>
      <c r="D22" s="239"/>
      <c r="E22" s="239"/>
      <c r="F22" s="239"/>
      <c r="G22" s="239"/>
      <c r="H22" s="239"/>
      <c r="I22" s="239"/>
      <c r="J22" s="239"/>
      <c r="K22" s="239"/>
      <c r="L22" s="424">
        <f t="shared" si="1"/>
        <v>0</v>
      </c>
      <c r="M22" s="239"/>
      <c r="N22" s="19"/>
    </row>
    <row r="23" spans="1:14" ht="12">
      <c r="A23" s="21" t="s">
        <v>504</v>
      </c>
      <c r="B23" s="16" t="s">
        <v>505</v>
      </c>
      <c r="C23" s="239"/>
      <c r="D23" s="239"/>
      <c r="E23" s="239"/>
      <c r="F23" s="239"/>
      <c r="G23" s="239"/>
      <c r="H23" s="239"/>
      <c r="I23" s="239"/>
      <c r="J23" s="239"/>
      <c r="K23" s="239"/>
      <c r="L23" s="424">
        <f t="shared" si="1"/>
        <v>0</v>
      </c>
      <c r="M23" s="239"/>
      <c r="N23" s="19"/>
    </row>
    <row r="24" spans="1:23" ht="22.5" customHeight="1">
      <c r="A24" s="21" t="s">
        <v>506</v>
      </c>
      <c r="B24" s="16" t="s">
        <v>507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4">
        <f t="shared" si="1"/>
        <v>0</v>
      </c>
      <c r="M24" s="97">
        <f t="shared" si="5"/>
        <v>0</v>
      </c>
      <c r="N24" s="187"/>
      <c r="O24" s="188"/>
      <c r="P24" s="188"/>
      <c r="Q24" s="188"/>
      <c r="R24" s="188"/>
      <c r="S24" s="188"/>
      <c r="T24" s="188"/>
      <c r="U24" s="188"/>
      <c r="V24" s="188"/>
      <c r="W24" s="188"/>
    </row>
    <row r="25" spans="1:14" ht="12">
      <c r="A25" s="21" t="s">
        <v>502</v>
      </c>
      <c r="B25" s="16" t="s">
        <v>508</v>
      </c>
      <c r="C25" s="239"/>
      <c r="D25" s="239"/>
      <c r="E25" s="239"/>
      <c r="F25" s="239"/>
      <c r="G25" s="239"/>
      <c r="H25" s="239"/>
      <c r="I25" s="239"/>
      <c r="J25" s="239"/>
      <c r="K25" s="239"/>
      <c r="L25" s="424">
        <f t="shared" si="1"/>
        <v>0</v>
      </c>
      <c r="M25" s="239"/>
      <c r="N25" s="19"/>
    </row>
    <row r="26" spans="1:14" ht="12">
      <c r="A26" s="21" t="s">
        <v>504</v>
      </c>
      <c r="B26" s="16" t="s">
        <v>509</v>
      </c>
      <c r="C26" s="239"/>
      <c r="D26" s="239"/>
      <c r="E26" s="239"/>
      <c r="F26" s="239"/>
      <c r="G26" s="239"/>
      <c r="H26" s="239"/>
      <c r="I26" s="239"/>
      <c r="J26" s="239"/>
      <c r="K26" s="239"/>
      <c r="L26" s="424">
        <f t="shared" si="1"/>
        <v>0</v>
      </c>
      <c r="M26" s="239"/>
      <c r="N26" s="19"/>
    </row>
    <row r="27" spans="1:14" ht="12">
      <c r="A27" s="21" t="s">
        <v>510</v>
      </c>
      <c r="B27" s="16" t="s">
        <v>511</v>
      </c>
      <c r="C27" s="98"/>
      <c r="D27" s="98"/>
      <c r="E27" s="98"/>
      <c r="F27" s="98"/>
      <c r="G27" s="98"/>
      <c r="H27" s="98"/>
      <c r="I27" s="98"/>
      <c r="J27" s="98"/>
      <c r="K27" s="98"/>
      <c r="L27" s="424">
        <f t="shared" si="1"/>
        <v>0</v>
      </c>
      <c r="M27" s="98"/>
      <c r="N27" s="19"/>
    </row>
    <row r="28" spans="1:14" ht="12">
      <c r="A28" s="21" t="s">
        <v>512</v>
      </c>
      <c r="B28" s="16" t="s">
        <v>513</v>
      </c>
      <c r="C28" s="98"/>
      <c r="D28" s="98"/>
      <c r="E28" s="98"/>
      <c r="F28" s="98"/>
      <c r="G28" s="98"/>
      <c r="H28" s="98"/>
      <c r="I28" s="98"/>
      <c r="J28" s="98"/>
      <c r="K28" s="98"/>
      <c r="L28" s="424">
        <f t="shared" si="1"/>
        <v>0</v>
      </c>
      <c r="M28" s="98"/>
      <c r="N28" s="19"/>
    </row>
    <row r="29" spans="1:23" ht="14.25" customHeight="1">
      <c r="A29" s="18" t="s">
        <v>514</v>
      </c>
      <c r="B29" s="34" t="s">
        <v>515</v>
      </c>
      <c r="C29" s="97">
        <f>C17+C20+C21+C24+C28+C27+C15+C16</f>
        <v>4809</v>
      </c>
      <c r="D29" s="97">
        <f aca="true" t="shared" si="6" ref="D29:M29">D17+D20+D21+D24+D28+D27+D15+D16</f>
        <v>0</v>
      </c>
      <c r="E29" s="97">
        <f t="shared" si="6"/>
        <v>2332</v>
      </c>
      <c r="F29" s="97">
        <f t="shared" si="6"/>
        <v>0</v>
      </c>
      <c r="G29" s="97">
        <f t="shared" si="6"/>
        <v>0</v>
      </c>
      <c r="H29" s="97">
        <f t="shared" si="6"/>
        <v>0</v>
      </c>
      <c r="I29" s="97">
        <f t="shared" si="6"/>
        <v>6</v>
      </c>
      <c r="J29" s="97">
        <f t="shared" si="6"/>
        <v>-205</v>
      </c>
      <c r="K29" s="97">
        <f t="shared" si="6"/>
        <v>0</v>
      </c>
      <c r="L29" s="424">
        <f t="shared" si="1"/>
        <v>6942</v>
      </c>
      <c r="M29" s="97">
        <f t="shared" si="6"/>
        <v>0</v>
      </c>
      <c r="N29" s="253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14" ht="23.25" customHeight="1">
      <c r="A30" s="21" t="s">
        <v>516</v>
      </c>
      <c r="B30" s="16" t="s">
        <v>517</v>
      </c>
      <c r="C30" s="98"/>
      <c r="D30" s="98"/>
      <c r="E30" s="98"/>
      <c r="F30" s="98"/>
      <c r="G30" s="98"/>
      <c r="H30" s="98"/>
      <c r="I30" s="98"/>
      <c r="J30" s="98"/>
      <c r="K30" s="98"/>
      <c r="L30" s="424">
        <f t="shared" si="1"/>
        <v>0</v>
      </c>
      <c r="M30" s="98"/>
      <c r="N30" s="19"/>
    </row>
    <row r="31" spans="1:14" ht="24" customHeight="1">
      <c r="A31" s="21" t="s">
        <v>518</v>
      </c>
      <c r="B31" s="16" t="s">
        <v>519</v>
      </c>
      <c r="C31" s="98"/>
      <c r="D31" s="98"/>
      <c r="E31" s="98"/>
      <c r="F31" s="98"/>
      <c r="G31" s="98"/>
      <c r="H31" s="98"/>
      <c r="I31" s="98"/>
      <c r="J31" s="98"/>
      <c r="K31" s="98"/>
      <c r="L31" s="424">
        <f t="shared" si="1"/>
        <v>0</v>
      </c>
      <c r="M31" s="98"/>
      <c r="N31" s="19"/>
    </row>
    <row r="32" spans="1:23" ht="23.25" customHeight="1">
      <c r="A32" s="18" t="s">
        <v>520</v>
      </c>
      <c r="B32" s="34" t="s">
        <v>521</v>
      </c>
      <c r="C32" s="97">
        <f aca="true" t="shared" si="7" ref="C32:K32">C29+C30+C31</f>
        <v>4809</v>
      </c>
      <c r="D32" s="97">
        <f t="shared" si="7"/>
        <v>0</v>
      </c>
      <c r="E32" s="97">
        <f t="shared" si="7"/>
        <v>2332</v>
      </c>
      <c r="F32" s="97">
        <f t="shared" si="7"/>
        <v>0</v>
      </c>
      <c r="G32" s="97">
        <f t="shared" si="7"/>
        <v>0</v>
      </c>
      <c r="H32" s="97">
        <f t="shared" si="7"/>
        <v>0</v>
      </c>
      <c r="I32" s="97">
        <f t="shared" si="7"/>
        <v>6</v>
      </c>
      <c r="J32" s="97">
        <f t="shared" si="7"/>
        <v>-205</v>
      </c>
      <c r="K32" s="97">
        <f t="shared" si="7"/>
        <v>0</v>
      </c>
      <c r="L32" s="424">
        <f t="shared" si="1"/>
        <v>6942</v>
      </c>
      <c r="M32" s="97">
        <f>M29+M30+M31</f>
        <v>0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14" ht="14.25" customHeight="1">
      <c r="A33" s="426"/>
      <c r="B33" s="427"/>
      <c r="C33" s="23"/>
      <c r="D33" s="23"/>
      <c r="E33" s="23"/>
      <c r="F33" s="23"/>
      <c r="G33" s="23"/>
      <c r="H33" s="23"/>
      <c r="I33" s="23"/>
      <c r="J33" s="23"/>
      <c r="K33" s="23"/>
      <c r="L33" s="428"/>
      <c r="M33" s="428"/>
      <c r="N33" s="19"/>
    </row>
    <row r="34" spans="1:14" ht="23.25" customHeight="1">
      <c r="A34" s="426"/>
      <c r="B34" s="427"/>
      <c r="C34" s="23"/>
      <c r="D34" s="23"/>
      <c r="E34" s="23"/>
      <c r="F34" s="23"/>
      <c r="G34" s="23"/>
      <c r="H34" s="23"/>
      <c r="I34" s="23"/>
      <c r="J34" s="23"/>
      <c r="K34" s="23"/>
      <c r="L34" s="428"/>
      <c r="M34" s="429"/>
      <c r="N34" s="19"/>
    </row>
    <row r="35" spans="1:14" ht="12">
      <c r="A35" s="562" t="s">
        <v>861</v>
      </c>
      <c r="B35" s="37"/>
      <c r="C35" s="24"/>
      <c r="D35" s="605" t="s">
        <v>522</v>
      </c>
      <c r="E35" s="605"/>
      <c r="F35" s="605"/>
      <c r="G35" s="605"/>
      <c r="H35" s="605"/>
      <c r="I35" s="605"/>
      <c r="J35" s="24" t="s">
        <v>862</v>
      </c>
      <c r="K35" s="24"/>
      <c r="L35" s="605"/>
      <c r="M35" s="605"/>
      <c r="N35" s="19"/>
    </row>
    <row r="36" spans="1:13" ht="12">
      <c r="A36" s="430"/>
      <c r="B36" s="431"/>
      <c r="C36" s="432"/>
      <c r="D36" s="432"/>
      <c r="E36" s="432"/>
      <c r="F36" s="432"/>
      <c r="G36" s="432"/>
      <c r="H36" s="432"/>
      <c r="I36" s="432"/>
      <c r="J36" s="432"/>
      <c r="K36" s="432"/>
      <c r="L36" s="432"/>
      <c r="M36" s="433"/>
    </row>
    <row r="37" spans="1:13" ht="12">
      <c r="A37" s="430"/>
      <c r="B37" s="431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3"/>
    </row>
    <row r="38" spans="1:13" ht="12">
      <c r="A38" s="430"/>
      <c r="B38" s="431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3"/>
    </row>
    <row r="39" spans="1:13" ht="12">
      <c r="A39" s="430"/>
      <c r="B39" s="431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3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984251968503937" right="0.826771653543307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C22">
      <selection activeCell="E38" sqref="E38"/>
    </sheetView>
  </sheetViews>
  <sheetFormatPr defaultColWidth="9.00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4"/>
      <c r="B1" s="435" t="s">
        <v>523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4"/>
      <c r="N1" s="434"/>
      <c r="O1" s="434"/>
      <c r="P1" s="434"/>
      <c r="Q1" s="434"/>
      <c r="R1" s="434"/>
    </row>
    <row r="2" spans="1:18" ht="16.5" customHeight="1">
      <c r="A2" s="609" t="s">
        <v>384</v>
      </c>
      <c r="B2" s="610"/>
      <c r="C2" s="585"/>
      <c r="D2" s="585"/>
      <c r="E2" s="606" t="str">
        <f>'справка №1-БАЛАНС'!E3</f>
        <v>СТОК ПЛЮС АД</v>
      </c>
      <c r="F2" s="611"/>
      <c r="G2" s="611"/>
      <c r="H2" s="585"/>
      <c r="I2" s="441"/>
      <c r="J2" s="441"/>
      <c r="K2" s="441"/>
      <c r="L2" s="441"/>
      <c r="M2" s="613" t="s">
        <v>2</v>
      </c>
      <c r="N2" s="614"/>
      <c r="O2" s="614"/>
      <c r="P2" s="615">
        <f>'справка №1-БАЛАНС'!H3</f>
        <v>175356940</v>
      </c>
      <c r="Q2" s="615"/>
      <c r="R2" s="353"/>
    </row>
    <row r="3" spans="1:18" ht="15">
      <c r="A3" s="609" t="s">
        <v>5</v>
      </c>
      <c r="B3" s="610"/>
      <c r="C3" s="586"/>
      <c r="D3" s="586"/>
      <c r="E3" s="606" t="str">
        <f>'справка №1-БАЛАНС'!E5</f>
        <v>01.01.2010 - 30.06.2010</v>
      </c>
      <c r="F3" s="612"/>
      <c r="G3" s="612"/>
      <c r="H3" s="443"/>
      <c r="I3" s="443"/>
      <c r="J3" s="443"/>
      <c r="K3" s="443"/>
      <c r="L3" s="443"/>
      <c r="M3" s="616" t="s">
        <v>4</v>
      </c>
      <c r="N3" s="616"/>
      <c r="O3" s="577"/>
      <c r="P3" s="617">
        <f>'справка №1-БАЛАНС'!H4</f>
        <v>3995</v>
      </c>
      <c r="Q3" s="617"/>
      <c r="R3" s="354"/>
    </row>
    <row r="4" spans="1:18" ht="12.75">
      <c r="A4" s="436" t="s">
        <v>524</v>
      </c>
      <c r="B4" s="442"/>
      <c r="C4" s="442"/>
      <c r="D4" s="443"/>
      <c r="E4" s="620"/>
      <c r="F4" s="621"/>
      <c r="G4" s="621"/>
      <c r="H4" s="443"/>
      <c r="I4" s="443"/>
      <c r="J4" s="443"/>
      <c r="K4" s="443"/>
      <c r="L4" s="443"/>
      <c r="M4" s="443"/>
      <c r="N4" s="443"/>
      <c r="O4" s="443"/>
      <c r="P4" s="443"/>
      <c r="Q4" s="438"/>
      <c r="R4" s="438" t="s">
        <v>525</v>
      </c>
    </row>
    <row r="5" spans="1:18" s="44" customFormat="1" ht="30.75" customHeight="1">
      <c r="A5" s="622" t="s">
        <v>464</v>
      </c>
      <c r="B5" s="623"/>
      <c r="C5" s="626" t="s">
        <v>8</v>
      </c>
      <c r="D5" s="449" t="s">
        <v>526</v>
      </c>
      <c r="E5" s="449"/>
      <c r="F5" s="449"/>
      <c r="G5" s="449"/>
      <c r="H5" s="449" t="s">
        <v>527</v>
      </c>
      <c r="I5" s="449"/>
      <c r="J5" s="618" t="s">
        <v>528</v>
      </c>
      <c r="K5" s="449" t="s">
        <v>529</v>
      </c>
      <c r="L5" s="449"/>
      <c r="M5" s="449"/>
      <c r="N5" s="449"/>
      <c r="O5" s="449" t="s">
        <v>527</v>
      </c>
      <c r="P5" s="449"/>
      <c r="Q5" s="618" t="s">
        <v>530</v>
      </c>
      <c r="R5" s="618" t="s">
        <v>531</v>
      </c>
    </row>
    <row r="6" spans="1:18" s="44" customFormat="1" ht="48">
      <c r="A6" s="624"/>
      <c r="B6" s="625"/>
      <c r="C6" s="627"/>
      <c r="D6" s="450" t="s">
        <v>532</v>
      </c>
      <c r="E6" s="450" t="s">
        <v>533</v>
      </c>
      <c r="F6" s="450" t="s">
        <v>534</v>
      </c>
      <c r="G6" s="450" t="s">
        <v>535</v>
      </c>
      <c r="H6" s="450" t="s">
        <v>536</v>
      </c>
      <c r="I6" s="450" t="s">
        <v>537</v>
      </c>
      <c r="J6" s="619"/>
      <c r="K6" s="450" t="s">
        <v>532</v>
      </c>
      <c r="L6" s="450" t="s">
        <v>538</v>
      </c>
      <c r="M6" s="450" t="s">
        <v>539</v>
      </c>
      <c r="N6" s="450" t="s">
        <v>540</v>
      </c>
      <c r="O6" s="450" t="s">
        <v>536</v>
      </c>
      <c r="P6" s="450" t="s">
        <v>537</v>
      </c>
      <c r="Q6" s="619"/>
      <c r="R6" s="619"/>
    </row>
    <row r="7" spans="1:18" s="44" customFormat="1" ht="12">
      <c r="A7" s="452" t="s">
        <v>541</v>
      </c>
      <c r="B7" s="452"/>
      <c r="C7" s="453" t="s">
        <v>15</v>
      </c>
      <c r="D7" s="450">
        <v>1</v>
      </c>
      <c r="E7" s="450">
        <v>2</v>
      </c>
      <c r="F7" s="450">
        <v>3</v>
      </c>
      <c r="G7" s="450">
        <v>4</v>
      </c>
      <c r="H7" s="450">
        <v>5</v>
      </c>
      <c r="I7" s="450">
        <v>6</v>
      </c>
      <c r="J7" s="450">
        <v>7</v>
      </c>
      <c r="K7" s="450">
        <v>8</v>
      </c>
      <c r="L7" s="450">
        <v>9</v>
      </c>
      <c r="M7" s="450">
        <v>10</v>
      </c>
      <c r="N7" s="450">
        <v>11</v>
      </c>
      <c r="O7" s="450">
        <v>12</v>
      </c>
      <c r="P7" s="450">
        <v>13</v>
      </c>
      <c r="Q7" s="450">
        <v>14</v>
      </c>
      <c r="R7" s="450">
        <v>15</v>
      </c>
    </row>
    <row r="8" spans="1:18" ht="27" customHeight="1">
      <c r="A8" s="454" t="s">
        <v>542</v>
      </c>
      <c r="B8" s="455" t="s">
        <v>543</v>
      </c>
      <c r="C8" s="456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</row>
    <row r="9" spans="1:28" ht="12">
      <c r="A9" s="458" t="s">
        <v>544</v>
      </c>
      <c r="B9" s="458" t="s">
        <v>545</v>
      </c>
      <c r="C9" s="459" t="s">
        <v>546</v>
      </c>
      <c r="D9" s="243">
        <v>7130</v>
      </c>
      <c r="E9" s="243"/>
      <c r="F9" s="243">
        <v>269</v>
      </c>
      <c r="G9" s="113">
        <f>D9+E9-F9</f>
        <v>6861</v>
      </c>
      <c r="H9" s="103"/>
      <c r="I9" s="103"/>
      <c r="J9" s="113">
        <f>G9+H9-I9</f>
        <v>6861</v>
      </c>
      <c r="K9" s="103"/>
      <c r="L9" s="103"/>
      <c r="M9" s="103"/>
      <c r="N9" s="113">
        <f>K9+L9-M9</f>
        <v>0</v>
      </c>
      <c r="O9" s="103"/>
      <c r="P9" s="103"/>
      <c r="Q9" s="113">
        <f aca="true" t="shared" si="0" ref="Q9:Q15">N9+O9-P9</f>
        <v>0</v>
      </c>
      <c r="R9" s="113">
        <f aca="true" t="shared" si="1" ref="R9:R15">J9-Q9</f>
        <v>6861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8" t="s">
        <v>547</v>
      </c>
      <c r="B10" s="458" t="s">
        <v>548</v>
      </c>
      <c r="C10" s="459" t="s">
        <v>549</v>
      </c>
      <c r="D10" s="243"/>
      <c r="E10" s="243"/>
      <c r="F10" s="243"/>
      <c r="G10" s="113">
        <f aca="true" t="shared" si="2" ref="G10:G39">D10+E10-F10</f>
        <v>0</v>
      </c>
      <c r="H10" s="103"/>
      <c r="I10" s="103"/>
      <c r="J10" s="113">
        <f aca="true" t="shared" si="3" ref="J10:J39">G10+H10-I10</f>
        <v>0</v>
      </c>
      <c r="K10" s="103"/>
      <c r="L10" s="103"/>
      <c r="M10" s="103"/>
      <c r="N10" s="113">
        <f aca="true" t="shared" si="4" ref="N10:N39">K10+L10-M10</f>
        <v>0</v>
      </c>
      <c r="O10" s="103"/>
      <c r="P10" s="103"/>
      <c r="Q10" s="113">
        <f t="shared" si="0"/>
        <v>0</v>
      </c>
      <c r="R10" s="113">
        <f t="shared" si="1"/>
        <v>0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8" t="s">
        <v>550</v>
      </c>
      <c r="B11" s="458" t="s">
        <v>551</v>
      </c>
      <c r="C11" s="459" t="s">
        <v>552</v>
      </c>
      <c r="D11" s="243">
        <v>52</v>
      </c>
      <c r="E11" s="243"/>
      <c r="F11" s="243"/>
      <c r="G11" s="113">
        <f t="shared" si="2"/>
        <v>52</v>
      </c>
      <c r="H11" s="103"/>
      <c r="I11" s="103"/>
      <c r="J11" s="113">
        <f t="shared" si="3"/>
        <v>52</v>
      </c>
      <c r="K11" s="103">
        <v>21</v>
      </c>
      <c r="L11" s="103">
        <v>6</v>
      </c>
      <c r="M11" s="103"/>
      <c r="N11" s="113">
        <f t="shared" si="4"/>
        <v>27</v>
      </c>
      <c r="O11" s="103"/>
      <c r="P11" s="103"/>
      <c r="Q11" s="113">
        <f t="shared" si="0"/>
        <v>27</v>
      </c>
      <c r="R11" s="113">
        <f t="shared" si="1"/>
        <v>25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8" t="s">
        <v>553</v>
      </c>
      <c r="B12" s="458" t="s">
        <v>554</v>
      </c>
      <c r="C12" s="459" t="s">
        <v>555</v>
      </c>
      <c r="D12" s="243"/>
      <c r="E12" s="243"/>
      <c r="F12" s="243"/>
      <c r="G12" s="113">
        <f t="shared" si="2"/>
        <v>0</v>
      </c>
      <c r="H12" s="103"/>
      <c r="I12" s="103"/>
      <c r="J12" s="113">
        <f t="shared" si="3"/>
        <v>0</v>
      </c>
      <c r="K12" s="103"/>
      <c r="L12" s="103"/>
      <c r="M12" s="103"/>
      <c r="N12" s="113">
        <f t="shared" si="4"/>
        <v>0</v>
      </c>
      <c r="O12" s="103"/>
      <c r="P12" s="103"/>
      <c r="Q12" s="113">
        <f t="shared" si="0"/>
        <v>0</v>
      </c>
      <c r="R12" s="113">
        <f t="shared" si="1"/>
        <v>0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8" t="s">
        <v>556</v>
      </c>
      <c r="B13" s="458" t="s">
        <v>557</v>
      </c>
      <c r="C13" s="459" t="s">
        <v>558</v>
      </c>
      <c r="D13" s="243"/>
      <c r="E13" s="243"/>
      <c r="F13" s="243"/>
      <c r="G13" s="113">
        <f t="shared" si="2"/>
        <v>0</v>
      </c>
      <c r="H13" s="103"/>
      <c r="I13" s="103"/>
      <c r="J13" s="113">
        <f t="shared" si="3"/>
        <v>0</v>
      </c>
      <c r="K13" s="103"/>
      <c r="L13" s="103"/>
      <c r="M13" s="103"/>
      <c r="N13" s="113">
        <f t="shared" si="4"/>
        <v>0</v>
      </c>
      <c r="O13" s="103"/>
      <c r="P13" s="103"/>
      <c r="Q13" s="113">
        <f t="shared" si="0"/>
        <v>0</v>
      </c>
      <c r="R13" s="113">
        <f t="shared" si="1"/>
        <v>0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8" t="s">
        <v>559</v>
      </c>
      <c r="B14" s="458" t="s">
        <v>560</v>
      </c>
      <c r="C14" s="459" t="s">
        <v>561</v>
      </c>
      <c r="D14" s="243"/>
      <c r="E14" s="243"/>
      <c r="F14" s="243"/>
      <c r="G14" s="113">
        <f t="shared" si="2"/>
        <v>0</v>
      </c>
      <c r="H14" s="103"/>
      <c r="I14" s="103"/>
      <c r="J14" s="113">
        <f t="shared" si="3"/>
        <v>0</v>
      </c>
      <c r="K14" s="103"/>
      <c r="L14" s="103"/>
      <c r="M14" s="103"/>
      <c r="N14" s="113">
        <f t="shared" si="4"/>
        <v>0</v>
      </c>
      <c r="O14" s="103"/>
      <c r="P14" s="103"/>
      <c r="Q14" s="113">
        <f t="shared" si="0"/>
        <v>0</v>
      </c>
      <c r="R14" s="113">
        <f t="shared" si="1"/>
        <v>0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9" customFormat="1" ht="24">
      <c r="A15" s="563" t="s">
        <v>863</v>
      </c>
      <c r="B15" s="466" t="s">
        <v>864</v>
      </c>
      <c r="C15" s="564" t="s">
        <v>865</v>
      </c>
      <c r="D15" s="565"/>
      <c r="E15" s="565"/>
      <c r="F15" s="565"/>
      <c r="G15" s="113">
        <f t="shared" si="2"/>
        <v>0</v>
      </c>
      <c r="H15" s="566"/>
      <c r="I15" s="566"/>
      <c r="J15" s="113">
        <f t="shared" si="3"/>
        <v>0</v>
      </c>
      <c r="K15" s="566"/>
      <c r="L15" s="566"/>
      <c r="M15" s="566"/>
      <c r="N15" s="113">
        <f t="shared" si="4"/>
        <v>0</v>
      </c>
      <c r="O15" s="566"/>
      <c r="P15" s="566"/>
      <c r="Q15" s="113">
        <f t="shared" si="0"/>
        <v>0</v>
      </c>
      <c r="R15" s="113">
        <f t="shared" si="1"/>
        <v>0</v>
      </c>
      <c r="S15" s="567"/>
      <c r="T15" s="567"/>
      <c r="U15" s="567"/>
      <c r="V15" s="567"/>
      <c r="W15" s="567"/>
      <c r="X15" s="567"/>
      <c r="Y15" s="567"/>
      <c r="Z15" s="567"/>
      <c r="AA15" s="567"/>
      <c r="AB15" s="567"/>
    </row>
    <row r="16" spans="1:28" ht="12">
      <c r="A16" s="458" t="s">
        <v>562</v>
      </c>
      <c r="B16" s="247" t="s">
        <v>563</v>
      </c>
      <c r="C16" s="459" t="s">
        <v>564</v>
      </c>
      <c r="D16" s="243"/>
      <c r="E16" s="243"/>
      <c r="F16" s="243"/>
      <c r="G16" s="113">
        <f t="shared" si="2"/>
        <v>0</v>
      </c>
      <c r="H16" s="103"/>
      <c r="I16" s="103"/>
      <c r="J16" s="113">
        <f t="shared" si="3"/>
        <v>0</v>
      </c>
      <c r="K16" s="103"/>
      <c r="L16" s="103"/>
      <c r="M16" s="103"/>
      <c r="N16" s="113">
        <f t="shared" si="4"/>
        <v>0</v>
      </c>
      <c r="O16" s="103"/>
      <c r="P16" s="103"/>
      <c r="Q16" s="113">
        <f aca="true" t="shared" si="5" ref="Q16:Q25">N16+O16-P16</f>
        <v>0</v>
      </c>
      <c r="R16" s="113">
        <f aca="true" t="shared" si="6" ref="R16:R25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8"/>
      <c r="B17" s="460" t="s">
        <v>565</v>
      </c>
      <c r="C17" s="461" t="s">
        <v>566</v>
      </c>
      <c r="D17" s="248">
        <f>SUM(D9:D16)</f>
        <v>7182</v>
      </c>
      <c r="E17" s="248">
        <f>SUM(E9:E16)</f>
        <v>0</v>
      </c>
      <c r="F17" s="248">
        <f>SUM(F9:F16)</f>
        <v>269</v>
      </c>
      <c r="G17" s="113">
        <f t="shared" si="2"/>
        <v>6913</v>
      </c>
      <c r="H17" s="114">
        <f>SUM(H9:H16)</f>
        <v>0</v>
      </c>
      <c r="I17" s="114">
        <f>SUM(I9:I16)</f>
        <v>0</v>
      </c>
      <c r="J17" s="113">
        <f t="shared" si="3"/>
        <v>6913</v>
      </c>
      <c r="K17" s="114">
        <f>SUM(K9:K16)</f>
        <v>21</v>
      </c>
      <c r="L17" s="114">
        <f>SUM(L9:L16)</f>
        <v>6</v>
      </c>
      <c r="M17" s="114">
        <f>SUM(M9:M16)</f>
        <v>0</v>
      </c>
      <c r="N17" s="113">
        <f t="shared" si="4"/>
        <v>27</v>
      </c>
      <c r="O17" s="114">
        <f>SUM(O9:O16)</f>
        <v>0</v>
      </c>
      <c r="P17" s="114">
        <f>SUM(P9:P16)</f>
        <v>0</v>
      </c>
      <c r="Q17" s="113">
        <f t="shared" si="5"/>
        <v>27</v>
      </c>
      <c r="R17" s="113">
        <f t="shared" si="6"/>
        <v>6886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2" t="s">
        <v>567</v>
      </c>
      <c r="B18" s="463" t="s">
        <v>568</v>
      </c>
      <c r="C18" s="461" t="s">
        <v>569</v>
      </c>
      <c r="D18" s="241"/>
      <c r="E18" s="241"/>
      <c r="F18" s="241"/>
      <c r="G18" s="113">
        <f t="shared" si="2"/>
        <v>0</v>
      </c>
      <c r="H18" s="101"/>
      <c r="I18" s="101"/>
      <c r="J18" s="113">
        <f t="shared" si="3"/>
        <v>0</v>
      </c>
      <c r="K18" s="101"/>
      <c r="L18" s="101"/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4" t="s">
        <v>570</v>
      </c>
      <c r="B19" s="463" t="s">
        <v>571</v>
      </c>
      <c r="C19" s="461" t="s">
        <v>572</v>
      </c>
      <c r="D19" s="241"/>
      <c r="E19" s="241"/>
      <c r="F19" s="241"/>
      <c r="G19" s="113">
        <f t="shared" si="2"/>
        <v>0</v>
      </c>
      <c r="H19" s="101"/>
      <c r="I19" s="101"/>
      <c r="J19" s="113">
        <f t="shared" si="3"/>
        <v>0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5" t="s">
        <v>573</v>
      </c>
      <c r="B20" s="455" t="s">
        <v>574</v>
      </c>
      <c r="C20" s="459"/>
      <c r="D20" s="242"/>
      <c r="E20" s="242"/>
      <c r="F20" s="242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8" t="s">
        <v>544</v>
      </c>
      <c r="B21" s="458" t="s">
        <v>575</v>
      </c>
      <c r="C21" s="459" t="s">
        <v>576</v>
      </c>
      <c r="D21" s="243"/>
      <c r="E21" s="243"/>
      <c r="F21" s="243"/>
      <c r="G21" s="113">
        <f t="shared" si="2"/>
        <v>0</v>
      </c>
      <c r="H21" s="103"/>
      <c r="I21" s="103"/>
      <c r="J21" s="113">
        <f t="shared" si="3"/>
        <v>0</v>
      </c>
      <c r="K21" s="103"/>
      <c r="L21" s="103"/>
      <c r="M21" s="103"/>
      <c r="N21" s="113">
        <f t="shared" si="4"/>
        <v>0</v>
      </c>
      <c r="O21" s="103"/>
      <c r="P21" s="103"/>
      <c r="Q21" s="113">
        <f t="shared" si="5"/>
        <v>0</v>
      </c>
      <c r="R21" s="11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8" t="s">
        <v>547</v>
      </c>
      <c r="B22" s="458" t="s">
        <v>577</v>
      </c>
      <c r="C22" s="459" t="s">
        <v>578</v>
      </c>
      <c r="D22" s="243"/>
      <c r="E22" s="243"/>
      <c r="F22" s="243"/>
      <c r="G22" s="113">
        <f t="shared" si="2"/>
        <v>0</v>
      </c>
      <c r="H22" s="103"/>
      <c r="I22" s="103"/>
      <c r="J22" s="113">
        <f t="shared" si="3"/>
        <v>0</v>
      </c>
      <c r="K22" s="103"/>
      <c r="L22" s="103"/>
      <c r="M22" s="103"/>
      <c r="N22" s="113">
        <f t="shared" si="4"/>
        <v>0</v>
      </c>
      <c r="O22" s="103"/>
      <c r="P22" s="103"/>
      <c r="Q22" s="113">
        <f t="shared" si="5"/>
        <v>0</v>
      </c>
      <c r="R22" s="11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6" t="s">
        <v>550</v>
      </c>
      <c r="B23" s="466" t="s">
        <v>579</v>
      </c>
      <c r="C23" s="459" t="s">
        <v>580</v>
      </c>
      <c r="D23" s="243"/>
      <c r="E23" s="243"/>
      <c r="F23" s="243"/>
      <c r="G23" s="113">
        <f t="shared" si="2"/>
        <v>0</v>
      </c>
      <c r="H23" s="103"/>
      <c r="I23" s="103"/>
      <c r="J23" s="113">
        <f t="shared" si="3"/>
        <v>0</v>
      </c>
      <c r="K23" s="103"/>
      <c r="L23" s="103"/>
      <c r="M23" s="103"/>
      <c r="N23" s="113">
        <f t="shared" si="4"/>
        <v>0</v>
      </c>
      <c r="O23" s="103"/>
      <c r="P23" s="103"/>
      <c r="Q23" s="113">
        <f t="shared" si="5"/>
        <v>0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8" t="s">
        <v>553</v>
      </c>
      <c r="B24" s="467" t="s">
        <v>563</v>
      </c>
      <c r="C24" s="459" t="s">
        <v>581</v>
      </c>
      <c r="D24" s="243"/>
      <c r="E24" s="243"/>
      <c r="F24" s="243"/>
      <c r="G24" s="113">
        <f t="shared" si="2"/>
        <v>0</v>
      </c>
      <c r="H24" s="103"/>
      <c r="I24" s="103"/>
      <c r="J24" s="113">
        <f t="shared" si="3"/>
        <v>0</v>
      </c>
      <c r="K24" s="103"/>
      <c r="L24" s="103"/>
      <c r="M24" s="103"/>
      <c r="N24" s="113">
        <f t="shared" si="4"/>
        <v>0</v>
      </c>
      <c r="O24" s="103"/>
      <c r="P24" s="103"/>
      <c r="Q24" s="113">
        <f t="shared" si="5"/>
        <v>0</v>
      </c>
      <c r="R24" s="11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8"/>
      <c r="B25" s="460" t="s">
        <v>841</v>
      </c>
      <c r="C25" s="468" t="s">
        <v>583</v>
      </c>
      <c r="D25" s="244">
        <f>SUM(D21:D24)</f>
        <v>0</v>
      </c>
      <c r="E25" s="244">
        <f aca="true" t="shared" si="7" ref="E25:P25">SUM(E21:E24)</f>
        <v>0</v>
      </c>
      <c r="F25" s="244">
        <f t="shared" si="7"/>
        <v>0</v>
      </c>
      <c r="G25" s="105">
        <f t="shared" si="2"/>
        <v>0</v>
      </c>
      <c r="H25" s="104">
        <f t="shared" si="7"/>
        <v>0</v>
      </c>
      <c r="I25" s="104">
        <f t="shared" si="7"/>
        <v>0</v>
      </c>
      <c r="J25" s="105">
        <f t="shared" si="3"/>
        <v>0</v>
      </c>
      <c r="K25" s="104">
        <f t="shared" si="7"/>
        <v>0</v>
      </c>
      <c r="L25" s="104">
        <f t="shared" si="7"/>
        <v>0</v>
      </c>
      <c r="M25" s="104">
        <f t="shared" si="7"/>
        <v>0</v>
      </c>
      <c r="N25" s="105">
        <f t="shared" si="4"/>
        <v>0</v>
      </c>
      <c r="O25" s="104">
        <f t="shared" si="7"/>
        <v>0</v>
      </c>
      <c r="P25" s="104">
        <f t="shared" si="7"/>
        <v>0</v>
      </c>
      <c r="Q25" s="105">
        <f t="shared" si="5"/>
        <v>0</v>
      </c>
      <c r="R25" s="105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5" t="s">
        <v>584</v>
      </c>
      <c r="B26" s="469" t="s">
        <v>585</v>
      </c>
      <c r="C26" s="470"/>
      <c r="D26" s="245"/>
      <c r="E26" s="245"/>
      <c r="F26" s="245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4"/>
    </row>
    <row r="27" spans="1:28" ht="12">
      <c r="A27" s="458" t="s">
        <v>544</v>
      </c>
      <c r="B27" s="471" t="s">
        <v>857</v>
      </c>
      <c r="C27" s="472" t="s">
        <v>586</v>
      </c>
      <c r="D27" s="246">
        <f>SUM(D28:D31)</f>
        <v>32</v>
      </c>
      <c r="E27" s="246">
        <f aca="true" t="shared" si="8" ref="E27:P27">SUM(E28:E31)</f>
        <v>0</v>
      </c>
      <c r="F27" s="246">
        <f t="shared" si="8"/>
        <v>0</v>
      </c>
      <c r="G27" s="110">
        <f t="shared" si="2"/>
        <v>32</v>
      </c>
      <c r="H27" s="109">
        <f t="shared" si="8"/>
        <v>0</v>
      </c>
      <c r="I27" s="109">
        <f t="shared" si="8"/>
        <v>0</v>
      </c>
      <c r="J27" s="110">
        <f t="shared" si="3"/>
        <v>32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32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8"/>
      <c r="B28" s="458" t="s">
        <v>106</v>
      </c>
      <c r="C28" s="459" t="s">
        <v>587</v>
      </c>
      <c r="D28" s="243"/>
      <c r="E28" s="243"/>
      <c r="F28" s="243"/>
      <c r="G28" s="113">
        <f t="shared" si="2"/>
        <v>0</v>
      </c>
      <c r="H28" s="103"/>
      <c r="I28" s="103"/>
      <c r="J28" s="113">
        <f t="shared" si="3"/>
        <v>0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9" ref="Q28:Q39">N28+O28-P28</f>
        <v>0</v>
      </c>
      <c r="R28" s="11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8"/>
      <c r="B29" s="458" t="s">
        <v>108</v>
      </c>
      <c r="C29" s="459" t="s">
        <v>588</v>
      </c>
      <c r="D29" s="243"/>
      <c r="E29" s="243"/>
      <c r="F29" s="243"/>
      <c r="G29" s="113">
        <f t="shared" si="2"/>
        <v>0</v>
      </c>
      <c r="H29" s="111"/>
      <c r="I29" s="111"/>
      <c r="J29" s="113">
        <f t="shared" si="3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9"/>
        <v>0</v>
      </c>
      <c r="R29" s="11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8"/>
      <c r="B30" s="458" t="s">
        <v>112</v>
      </c>
      <c r="C30" s="459" t="s">
        <v>589</v>
      </c>
      <c r="D30" s="243">
        <v>32</v>
      </c>
      <c r="E30" s="243"/>
      <c r="F30" s="243"/>
      <c r="G30" s="113">
        <f t="shared" si="2"/>
        <v>32</v>
      </c>
      <c r="H30" s="111"/>
      <c r="I30" s="111"/>
      <c r="J30" s="113">
        <f t="shared" si="3"/>
        <v>32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9"/>
        <v>0</v>
      </c>
      <c r="R30" s="113">
        <f t="shared" si="10"/>
        <v>32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8"/>
      <c r="B31" s="458" t="s">
        <v>114</v>
      </c>
      <c r="C31" s="459" t="s">
        <v>590</v>
      </c>
      <c r="D31" s="243"/>
      <c r="E31" s="243"/>
      <c r="F31" s="243"/>
      <c r="G31" s="113">
        <f t="shared" si="2"/>
        <v>0</v>
      </c>
      <c r="H31" s="111"/>
      <c r="I31" s="111"/>
      <c r="J31" s="113">
        <f t="shared" si="3"/>
        <v>0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9"/>
        <v>0</v>
      </c>
      <c r="R31" s="11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8" t="s">
        <v>547</v>
      </c>
      <c r="B32" s="471" t="s">
        <v>591</v>
      </c>
      <c r="C32" s="459" t="s">
        <v>592</v>
      </c>
      <c r="D32" s="247">
        <f>SUM(D33:D36)</f>
        <v>0</v>
      </c>
      <c r="E32" s="247">
        <f aca="true" t="shared" si="11" ref="E32:P32">SUM(E33:E36)</f>
        <v>0</v>
      </c>
      <c r="F32" s="247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8"/>
      <c r="B33" s="473" t="s">
        <v>120</v>
      </c>
      <c r="C33" s="459" t="s">
        <v>593</v>
      </c>
      <c r="D33" s="243"/>
      <c r="E33" s="243"/>
      <c r="F33" s="243"/>
      <c r="G33" s="113">
        <f t="shared" si="2"/>
        <v>0</v>
      </c>
      <c r="H33" s="111"/>
      <c r="I33" s="111"/>
      <c r="J33" s="113">
        <f t="shared" si="3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8"/>
      <c r="B34" s="473" t="s">
        <v>594</v>
      </c>
      <c r="C34" s="459" t="s">
        <v>595</v>
      </c>
      <c r="D34" s="243"/>
      <c r="E34" s="243"/>
      <c r="F34" s="243"/>
      <c r="G34" s="113">
        <f t="shared" si="2"/>
        <v>0</v>
      </c>
      <c r="H34" s="111"/>
      <c r="I34" s="111"/>
      <c r="J34" s="113">
        <f t="shared" si="3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8"/>
      <c r="B35" s="473" t="s">
        <v>596</v>
      </c>
      <c r="C35" s="459" t="s">
        <v>597</v>
      </c>
      <c r="D35" s="243"/>
      <c r="E35" s="243"/>
      <c r="F35" s="243"/>
      <c r="G35" s="113">
        <f t="shared" si="2"/>
        <v>0</v>
      </c>
      <c r="H35" s="111"/>
      <c r="I35" s="111"/>
      <c r="J35" s="113">
        <f t="shared" si="3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8"/>
      <c r="B36" s="473" t="s">
        <v>598</v>
      </c>
      <c r="C36" s="459" t="s">
        <v>599</v>
      </c>
      <c r="D36" s="243"/>
      <c r="E36" s="243"/>
      <c r="F36" s="243"/>
      <c r="G36" s="113">
        <f t="shared" si="2"/>
        <v>0</v>
      </c>
      <c r="H36" s="111"/>
      <c r="I36" s="111"/>
      <c r="J36" s="113">
        <f t="shared" si="3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8" t="s">
        <v>550</v>
      </c>
      <c r="B37" s="473" t="s">
        <v>563</v>
      </c>
      <c r="C37" s="459" t="s">
        <v>600</v>
      </c>
      <c r="D37" s="243">
        <v>10</v>
      </c>
      <c r="E37" s="243">
        <v>13</v>
      </c>
      <c r="F37" s="243"/>
      <c r="G37" s="113">
        <f t="shared" si="2"/>
        <v>23</v>
      </c>
      <c r="H37" s="111"/>
      <c r="I37" s="111"/>
      <c r="J37" s="113">
        <f t="shared" si="3"/>
        <v>23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9"/>
        <v>0</v>
      </c>
      <c r="R37" s="113">
        <f t="shared" si="10"/>
        <v>23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8"/>
      <c r="B38" s="460" t="s">
        <v>858</v>
      </c>
      <c r="C38" s="461" t="s">
        <v>602</v>
      </c>
      <c r="D38" s="248">
        <f>D27+D32+D37</f>
        <v>42</v>
      </c>
      <c r="E38" s="248">
        <f aca="true" t="shared" si="12" ref="E38:P38">E27+E32+E37</f>
        <v>13</v>
      </c>
      <c r="F38" s="248">
        <f t="shared" si="12"/>
        <v>0</v>
      </c>
      <c r="G38" s="113">
        <f t="shared" si="2"/>
        <v>55</v>
      </c>
      <c r="H38" s="114">
        <f t="shared" si="12"/>
        <v>0</v>
      </c>
      <c r="I38" s="114">
        <f t="shared" si="12"/>
        <v>0</v>
      </c>
      <c r="J38" s="113">
        <f t="shared" si="3"/>
        <v>55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0</v>
      </c>
      <c r="P38" s="114">
        <f t="shared" si="12"/>
        <v>0</v>
      </c>
      <c r="Q38" s="113">
        <f t="shared" si="9"/>
        <v>0</v>
      </c>
      <c r="R38" s="113">
        <f t="shared" si="10"/>
        <v>55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2" t="s">
        <v>603</v>
      </c>
      <c r="B39" s="462" t="s">
        <v>604</v>
      </c>
      <c r="C39" s="461" t="s">
        <v>605</v>
      </c>
      <c r="D39" s="597"/>
      <c r="E39" s="597"/>
      <c r="F39" s="597"/>
      <c r="G39" s="113">
        <f t="shared" si="2"/>
        <v>0</v>
      </c>
      <c r="H39" s="597"/>
      <c r="I39" s="597"/>
      <c r="J39" s="113">
        <f t="shared" si="3"/>
        <v>0</v>
      </c>
      <c r="K39" s="597"/>
      <c r="L39" s="597"/>
      <c r="M39" s="597"/>
      <c r="N39" s="113">
        <f t="shared" si="4"/>
        <v>0</v>
      </c>
      <c r="O39" s="597"/>
      <c r="P39" s="597"/>
      <c r="Q39" s="113">
        <f t="shared" si="9"/>
        <v>0</v>
      </c>
      <c r="R39" s="113">
        <f t="shared" si="10"/>
        <v>0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8"/>
      <c r="B40" s="462" t="s">
        <v>606</v>
      </c>
      <c r="C40" s="451" t="s">
        <v>607</v>
      </c>
      <c r="D40" s="547">
        <f>D17+D18+D19+D25+D38+D39</f>
        <v>7224</v>
      </c>
      <c r="E40" s="547">
        <f>E17+E18+E19+E25+E38+E39</f>
        <v>13</v>
      </c>
      <c r="F40" s="547">
        <f aca="true" t="shared" si="13" ref="F40:R40">F17+F18+F19+F25+F38+F39</f>
        <v>269</v>
      </c>
      <c r="G40" s="547">
        <f t="shared" si="13"/>
        <v>6968</v>
      </c>
      <c r="H40" s="547">
        <f t="shared" si="13"/>
        <v>0</v>
      </c>
      <c r="I40" s="547">
        <f t="shared" si="13"/>
        <v>0</v>
      </c>
      <c r="J40" s="547">
        <f t="shared" si="13"/>
        <v>6968</v>
      </c>
      <c r="K40" s="547">
        <f t="shared" si="13"/>
        <v>21</v>
      </c>
      <c r="L40" s="547">
        <f t="shared" si="13"/>
        <v>6</v>
      </c>
      <c r="M40" s="547">
        <f t="shared" si="13"/>
        <v>0</v>
      </c>
      <c r="N40" s="547">
        <f t="shared" si="13"/>
        <v>27</v>
      </c>
      <c r="O40" s="547">
        <f t="shared" si="13"/>
        <v>0</v>
      </c>
      <c r="P40" s="547">
        <f t="shared" si="13"/>
        <v>0</v>
      </c>
      <c r="Q40" s="547">
        <f t="shared" si="13"/>
        <v>27</v>
      </c>
      <c r="R40" s="547">
        <f t="shared" si="13"/>
        <v>6941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6"/>
      <c r="B41" s="436"/>
      <c r="C41" s="436"/>
      <c r="D41" s="475"/>
      <c r="E41" s="475"/>
      <c r="F41" s="475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</row>
    <row r="42" spans="1:18" ht="12">
      <c r="A42" s="436"/>
      <c r="B42" s="436" t="s">
        <v>608</v>
      </c>
      <c r="C42" s="436"/>
      <c r="D42" s="444"/>
      <c r="E42" s="444"/>
      <c r="F42" s="444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</row>
    <row r="43" spans="1:18" ht="12">
      <c r="A43" s="436"/>
      <c r="B43" s="436"/>
      <c r="C43" s="436"/>
      <c r="D43" s="444"/>
      <c r="E43" s="444"/>
      <c r="F43" s="444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</row>
    <row r="44" spans="1:18" ht="12">
      <c r="A44" s="436"/>
      <c r="B44" s="445" t="s">
        <v>609</v>
      </c>
      <c r="C44" s="445"/>
      <c r="D44" s="446"/>
      <c r="E44" s="446"/>
      <c r="F44" s="446"/>
      <c r="G44" s="436"/>
      <c r="H44" s="447" t="s">
        <v>610</v>
      </c>
      <c r="I44" s="447"/>
      <c r="J44" s="447"/>
      <c r="K44" s="628"/>
      <c r="L44" s="628"/>
      <c r="M44" s="628"/>
      <c r="N44" s="628"/>
      <c r="O44" s="614" t="s">
        <v>784</v>
      </c>
      <c r="P44" s="610"/>
      <c r="Q44" s="610"/>
      <c r="R44" s="610"/>
    </row>
    <row r="45" spans="1:18" ht="12">
      <c r="A45" s="437"/>
      <c r="B45" s="437"/>
      <c r="C45" s="437"/>
      <c r="D45" s="448"/>
      <c r="E45" s="448"/>
      <c r="F45" s="448"/>
      <c r="G45" s="437"/>
      <c r="H45" s="437"/>
      <c r="I45" s="437"/>
      <c r="J45" s="437"/>
      <c r="K45" s="437"/>
      <c r="L45" s="437"/>
      <c r="M45" s="437"/>
      <c r="N45" s="437"/>
      <c r="O45" s="437"/>
      <c r="P45" s="437"/>
      <c r="Q45" s="437"/>
      <c r="R45" s="437"/>
    </row>
    <row r="46" spans="1:18" ht="12">
      <c r="A46" s="437"/>
      <c r="B46" s="437"/>
      <c r="C46" s="437"/>
      <c r="D46" s="448"/>
      <c r="E46" s="448"/>
      <c r="F46" s="448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</row>
    <row r="47" spans="1:18" ht="12">
      <c r="A47" s="437"/>
      <c r="B47" s="437"/>
      <c r="C47" s="437"/>
      <c r="D47" s="448"/>
      <c r="E47" s="448"/>
      <c r="F47" s="448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</row>
    <row r="48" spans="1:18" ht="12">
      <c r="A48" s="437"/>
      <c r="B48" s="437"/>
      <c r="C48" s="437"/>
      <c r="D48" s="448"/>
      <c r="E48" s="448"/>
      <c r="F48" s="448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</row>
    <row r="49" spans="1:18" ht="12">
      <c r="A49" s="437"/>
      <c r="B49" s="437"/>
      <c r="C49" s="437"/>
      <c r="D49" s="448"/>
      <c r="E49" s="448"/>
      <c r="F49" s="448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</row>
    <row r="50" spans="1:18" ht="12">
      <c r="A50" s="437"/>
      <c r="B50" s="437"/>
      <c r="C50" s="437"/>
      <c r="D50" s="448"/>
      <c r="E50" s="448"/>
      <c r="F50" s="448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</row>
    <row r="51" spans="4:6" ht="12">
      <c r="D51" s="249"/>
      <c r="E51" s="249"/>
      <c r="F51" s="249"/>
    </row>
    <row r="52" spans="4:6" ht="12">
      <c r="D52" s="249"/>
      <c r="E52" s="249"/>
      <c r="F52" s="249"/>
    </row>
    <row r="53" spans="4:6" ht="12">
      <c r="D53" s="249"/>
      <c r="E53" s="249"/>
      <c r="F53" s="249"/>
    </row>
    <row r="54" spans="4:6" ht="12">
      <c r="D54" s="249"/>
      <c r="E54" s="249"/>
      <c r="F54" s="249"/>
    </row>
    <row r="55" spans="4:6" ht="12">
      <c r="D55" s="249"/>
      <c r="E55" s="249"/>
      <c r="F55" s="249"/>
    </row>
    <row r="56" spans="4:6" ht="12">
      <c r="D56" s="249"/>
      <c r="E56" s="249"/>
      <c r="F56" s="249"/>
    </row>
    <row r="57" spans="4:6" ht="12">
      <c r="D57" s="249"/>
      <c r="E57" s="249"/>
      <c r="F57" s="249"/>
    </row>
    <row r="58" spans="4:6" ht="12">
      <c r="D58" s="249"/>
      <c r="E58" s="249"/>
      <c r="F58" s="249"/>
    </row>
    <row r="59" spans="4:6" ht="12">
      <c r="D59" s="249"/>
      <c r="E59" s="249"/>
      <c r="F59" s="249"/>
    </row>
    <row r="60" spans="4:6" ht="12">
      <c r="D60" s="249"/>
      <c r="E60" s="249"/>
      <c r="F60" s="249"/>
    </row>
    <row r="61" spans="4:6" ht="12">
      <c r="D61" s="249"/>
      <c r="E61" s="249"/>
      <c r="F61" s="249"/>
    </row>
    <row r="62" spans="4:6" ht="12">
      <c r="D62" s="249"/>
      <c r="E62" s="249"/>
      <c r="F62" s="249"/>
    </row>
    <row r="63" spans="4:6" ht="12">
      <c r="D63" s="249"/>
      <c r="E63" s="249"/>
      <c r="F63" s="249"/>
    </row>
    <row r="64" spans="4:6" ht="12">
      <c r="D64" s="249"/>
      <c r="E64" s="249"/>
      <c r="F64" s="249"/>
    </row>
    <row r="65" spans="4:6" ht="12">
      <c r="D65" s="249"/>
      <c r="E65" s="249"/>
      <c r="F65" s="249"/>
    </row>
    <row r="66" spans="4:6" ht="12">
      <c r="D66" s="249"/>
      <c r="E66" s="249"/>
      <c r="F66" s="249"/>
    </row>
    <row r="67" spans="4:6" ht="12">
      <c r="D67" s="249"/>
      <c r="E67" s="249"/>
      <c r="F67" s="249"/>
    </row>
    <row r="68" spans="5:6" ht="12">
      <c r="E68" s="249"/>
      <c r="F68" s="249"/>
    </row>
    <row r="69" spans="5:6" ht="12">
      <c r="E69" s="249"/>
      <c r="F69" s="249"/>
    </row>
    <row r="70" spans="5:6" ht="12">
      <c r="E70" s="249"/>
      <c r="F70" s="249"/>
    </row>
    <row r="71" spans="5:6" ht="12">
      <c r="E71" s="249"/>
      <c r="F71" s="249"/>
    </row>
    <row r="72" spans="5:6" ht="12">
      <c r="E72" s="249"/>
      <c r="F72" s="249"/>
    </row>
    <row r="73" spans="5:6" ht="12">
      <c r="E73" s="249"/>
      <c r="F73" s="249"/>
    </row>
    <row r="74" spans="5:6" ht="12">
      <c r="E74" s="249"/>
      <c r="F74" s="249"/>
    </row>
    <row r="75" spans="5:6" ht="12">
      <c r="E75" s="249"/>
      <c r="F75" s="249"/>
    </row>
    <row r="76" spans="5:6" ht="12">
      <c r="E76" s="249"/>
      <c r="F76" s="249"/>
    </row>
    <row r="77" spans="5:6" ht="12">
      <c r="E77" s="249"/>
      <c r="F77" s="249"/>
    </row>
    <row r="78" spans="5:6" ht="12">
      <c r="E78" s="249"/>
      <c r="F78" s="249"/>
    </row>
    <row r="79" spans="5:6" ht="12">
      <c r="E79" s="249"/>
      <c r="F79" s="249"/>
    </row>
    <row r="80" spans="5:6" ht="12">
      <c r="E80" s="249"/>
      <c r="F80" s="249"/>
    </row>
    <row r="81" spans="5:6" ht="12">
      <c r="E81" s="249"/>
      <c r="F81" s="249"/>
    </row>
    <row r="82" spans="5:6" ht="12">
      <c r="E82" s="249"/>
      <c r="F82" s="249"/>
    </row>
    <row r="83" spans="5:6" ht="12">
      <c r="E83" s="249"/>
      <c r="F83" s="249"/>
    </row>
    <row r="84" spans="5:6" ht="12">
      <c r="E84" s="249"/>
      <c r="F84" s="249"/>
    </row>
    <row r="85" spans="5:6" ht="12">
      <c r="E85" s="249"/>
      <c r="F85" s="249"/>
    </row>
    <row r="86" spans="5:6" ht="12">
      <c r="E86" s="249"/>
      <c r="F86" s="249"/>
    </row>
    <row r="87" spans="5:6" ht="12">
      <c r="E87" s="249"/>
      <c r="F87" s="249"/>
    </row>
    <row r="88" spans="5:6" ht="12">
      <c r="E88" s="249"/>
      <c r="F88" s="249"/>
    </row>
    <row r="89" spans="5:6" ht="12">
      <c r="E89" s="249"/>
      <c r="F89" s="249"/>
    </row>
    <row r="90" spans="5:6" ht="12">
      <c r="E90" s="249"/>
      <c r="F90" s="249"/>
    </row>
    <row r="91" spans="5:6" ht="12">
      <c r="E91" s="249"/>
      <c r="F91" s="249"/>
    </row>
    <row r="92" spans="5:6" ht="12">
      <c r="E92" s="249"/>
      <c r="F92" s="249"/>
    </row>
    <row r="93" spans="5:6" ht="12">
      <c r="E93" s="249"/>
      <c r="F93" s="249"/>
    </row>
    <row r="94" spans="5:6" ht="12">
      <c r="E94" s="249"/>
      <c r="F94" s="249"/>
    </row>
    <row r="95" spans="5:6" ht="12">
      <c r="E95" s="249"/>
      <c r="F95" s="249"/>
    </row>
    <row r="96" spans="5:6" ht="12">
      <c r="E96" s="249"/>
      <c r="F96" s="249"/>
    </row>
    <row r="97" spans="5:6" ht="12">
      <c r="E97" s="249"/>
      <c r="F97" s="249"/>
    </row>
    <row r="98" spans="5:6" ht="12">
      <c r="E98" s="249"/>
      <c r="F98" s="249"/>
    </row>
    <row r="99" spans="5:6" ht="12">
      <c r="E99" s="249"/>
      <c r="F99" s="249"/>
    </row>
    <row r="100" spans="5:6" ht="12">
      <c r="E100" s="249"/>
      <c r="F100" s="249"/>
    </row>
    <row r="101" spans="5:6" ht="12">
      <c r="E101" s="249"/>
      <c r="F101" s="249"/>
    </row>
    <row r="102" spans="5:6" ht="12">
      <c r="E102" s="249"/>
      <c r="F102" s="249"/>
    </row>
    <row r="103" spans="5:6" ht="12">
      <c r="E103" s="249"/>
      <c r="F103" s="249"/>
    </row>
    <row r="104" spans="5:6" ht="12">
      <c r="E104" s="249"/>
      <c r="F104" s="249"/>
    </row>
    <row r="105" spans="5:6" ht="12">
      <c r="E105" s="249"/>
      <c r="F105" s="249"/>
    </row>
    <row r="106" spans="5:6" ht="12">
      <c r="E106" s="249"/>
      <c r="F106" s="249"/>
    </row>
    <row r="107" spans="5:6" ht="12">
      <c r="E107" s="249"/>
      <c r="F107" s="249"/>
    </row>
    <row r="108" spans="5:6" ht="12">
      <c r="E108" s="249"/>
      <c r="F108" s="249"/>
    </row>
    <row r="109" spans="5:6" ht="12">
      <c r="E109" s="249"/>
      <c r="F109" s="249"/>
    </row>
    <row r="110" spans="5:6" ht="12">
      <c r="E110" s="249"/>
      <c r="F110" s="249"/>
    </row>
    <row r="111" spans="5:6" ht="12">
      <c r="E111" s="249"/>
      <c r="F111" s="249"/>
    </row>
    <row r="112" spans="5:6" ht="12">
      <c r="E112" s="249"/>
      <c r="F112" s="249"/>
    </row>
    <row r="113" spans="5:6" ht="12">
      <c r="E113" s="249"/>
      <c r="F113" s="249"/>
    </row>
    <row r="114" spans="5:6" ht="12">
      <c r="E114" s="249"/>
      <c r="F114" s="249"/>
    </row>
    <row r="115" spans="5:6" ht="12">
      <c r="E115" s="249"/>
      <c r="F115" s="249"/>
    </row>
    <row r="116" spans="5:6" ht="12">
      <c r="E116" s="249"/>
      <c r="F116" s="249"/>
    </row>
    <row r="117" spans="5:6" ht="12">
      <c r="E117" s="249"/>
      <c r="F117" s="249"/>
    </row>
    <row r="118" spans="5:6" ht="12">
      <c r="E118" s="249"/>
      <c r="F118" s="249"/>
    </row>
    <row r="119" spans="5:6" ht="12">
      <c r="E119" s="249"/>
      <c r="F119" s="249"/>
    </row>
    <row r="120" spans="5:6" ht="12">
      <c r="E120" s="249"/>
      <c r="F120" s="249"/>
    </row>
    <row r="121" spans="5:6" ht="12">
      <c r="E121" s="249"/>
      <c r="F121" s="249"/>
    </row>
    <row r="122" spans="5:6" ht="12">
      <c r="E122" s="249"/>
      <c r="F122" s="249"/>
    </row>
    <row r="123" spans="5:6" ht="12">
      <c r="E123" s="249"/>
      <c r="F123" s="249"/>
    </row>
    <row r="124" spans="5:6" ht="12">
      <c r="E124" s="249"/>
      <c r="F124" s="249"/>
    </row>
    <row r="125" spans="5:6" ht="12">
      <c r="E125" s="249"/>
      <c r="F125" s="249"/>
    </row>
    <row r="126" spans="5:6" ht="12">
      <c r="E126" s="249"/>
      <c r="F126" s="249"/>
    </row>
    <row r="127" spans="5:6" ht="12">
      <c r="E127" s="249"/>
      <c r="F127" s="249"/>
    </row>
    <row r="128" spans="5:6" ht="12">
      <c r="E128" s="249"/>
      <c r="F128" s="249"/>
    </row>
    <row r="129" spans="5:6" ht="12">
      <c r="E129" s="249"/>
      <c r="F129" s="249"/>
    </row>
    <row r="130" spans="5:6" ht="12">
      <c r="E130" s="249"/>
      <c r="F130" s="249"/>
    </row>
    <row r="131" spans="5:6" ht="12">
      <c r="E131" s="249"/>
      <c r="F131" s="249"/>
    </row>
    <row r="132" spans="5:6" ht="12">
      <c r="E132" s="249"/>
      <c r="F132" s="249"/>
    </row>
    <row r="133" spans="5:6" ht="12">
      <c r="E133" s="249"/>
      <c r="F133" s="249"/>
    </row>
    <row r="134" spans="5:6" ht="12">
      <c r="E134" s="249"/>
      <c r="F134" s="249"/>
    </row>
    <row r="135" spans="5:6" ht="12">
      <c r="E135" s="249"/>
      <c r="F135" s="249"/>
    </row>
    <row r="136" spans="5:6" ht="12">
      <c r="E136" s="249"/>
      <c r="F136" s="249"/>
    </row>
    <row r="137" spans="5:6" ht="12">
      <c r="E137" s="249"/>
      <c r="F137" s="249"/>
    </row>
    <row r="138" spans="5:6" ht="12">
      <c r="E138" s="249"/>
      <c r="F138" s="249"/>
    </row>
    <row r="139" spans="5:6" ht="12">
      <c r="E139" s="249"/>
      <c r="F139" s="249"/>
    </row>
    <row r="140" spans="5:6" ht="12">
      <c r="E140" s="249"/>
      <c r="F140" s="249"/>
    </row>
    <row r="141" spans="5:6" ht="12">
      <c r="E141" s="249"/>
      <c r="F141" s="249"/>
    </row>
    <row r="142" spans="5:6" ht="12">
      <c r="E142" s="249"/>
      <c r="F142" s="249"/>
    </row>
    <row r="143" spans="5:6" ht="12">
      <c r="E143" s="249"/>
      <c r="F143" s="249"/>
    </row>
    <row r="144" spans="5:6" ht="12">
      <c r="E144" s="249"/>
      <c r="F144" s="249"/>
    </row>
    <row r="145" spans="5:6" ht="12">
      <c r="E145" s="249"/>
      <c r="F145" s="249"/>
    </row>
    <row r="146" spans="5:6" ht="12">
      <c r="E146" s="249"/>
      <c r="F146" s="249"/>
    </row>
    <row r="147" spans="5:6" ht="12">
      <c r="E147" s="249"/>
      <c r="F147" s="249"/>
    </row>
    <row r="148" spans="5:6" ht="12">
      <c r="E148" s="249"/>
      <c r="F148" s="249"/>
    </row>
    <row r="149" spans="5:6" ht="12">
      <c r="E149" s="249"/>
      <c r="F149" s="249"/>
    </row>
    <row r="150" spans="5:6" ht="12">
      <c r="E150" s="249"/>
      <c r="F150" s="249"/>
    </row>
    <row r="151" spans="5:6" ht="12">
      <c r="E151" s="249"/>
      <c r="F151" s="249"/>
    </row>
    <row r="152" spans="5:6" ht="12">
      <c r="E152" s="249"/>
      <c r="F152" s="249"/>
    </row>
    <row r="153" spans="5:6" ht="12">
      <c r="E153" s="249"/>
      <c r="F153" s="249"/>
    </row>
    <row r="154" spans="5:6" ht="12">
      <c r="E154" s="249"/>
      <c r="F154" s="249"/>
    </row>
    <row r="155" spans="5:6" ht="12">
      <c r="E155" s="249"/>
      <c r="F155" s="249"/>
    </row>
    <row r="156" spans="5:6" ht="12">
      <c r="E156" s="249"/>
      <c r="F156" s="249"/>
    </row>
    <row r="157" spans="5:6" ht="12">
      <c r="E157" s="249"/>
      <c r="F157" s="249"/>
    </row>
    <row r="158" spans="5:6" ht="12">
      <c r="E158" s="249"/>
      <c r="F158" s="249"/>
    </row>
    <row r="159" spans="5:6" ht="12">
      <c r="E159" s="249"/>
      <c r="F159" s="249"/>
    </row>
    <row r="160" spans="5:6" ht="12">
      <c r="E160" s="249"/>
      <c r="F160" s="249"/>
    </row>
    <row r="161" spans="5:6" ht="12">
      <c r="E161" s="249"/>
      <c r="F161" s="249"/>
    </row>
    <row r="162" spans="5:6" ht="12">
      <c r="E162" s="249"/>
      <c r="F162" s="249"/>
    </row>
    <row r="163" spans="5:6" ht="12">
      <c r="E163" s="249"/>
      <c r="F163" s="249"/>
    </row>
    <row r="164" spans="5:6" ht="12">
      <c r="E164" s="249"/>
      <c r="F164" s="249"/>
    </row>
    <row r="165" spans="5:6" ht="12">
      <c r="E165" s="249"/>
      <c r="F165" s="249"/>
    </row>
    <row r="166" spans="5:6" ht="12">
      <c r="E166" s="249"/>
      <c r="F166" s="249"/>
    </row>
    <row r="167" spans="5:6" ht="12">
      <c r="E167" s="249"/>
      <c r="F167" s="249"/>
    </row>
    <row r="168" spans="5:6" ht="12">
      <c r="E168" s="249"/>
      <c r="F168" s="249"/>
    </row>
    <row r="169" spans="5:6" ht="12">
      <c r="E169" s="249"/>
      <c r="F169" s="249"/>
    </row>
    <row r="170" spans="5:6" ht="12">
      <c r="E170" s="249"/>
      <c r="F170" s="249"/>
    </row>
    <row r="171" spans="5:6" ht="12">
      <c r="E171" s="249"/>
      <c r="F171" s="249"/>
    </row>
    <row r="172" spans="5:6" ht="12">
      <c r="E172" s="249"/>
      <c r="F172" s="249"/>
    </row>
    <row r="173" spans="5:6" ht="12">
      <c r="E173" s="249"/>
      <c r="F173" s="249"/>
    </row>
    <row r="174" spans="5:6" ht="12">
      <c r="E174" s="249"/>
      <c r="F174" s="249"/>
    </row>
    <row r="175" spans="5:6" ht="12">
      <c r="E175" s="249"/>
      <c r="F175" s="249"/>
    </row>
    <row r="176" spans="5:6" ht="12">
      <c r="E176" s="249"/>
      <c r="F176" s="249"/>
    </row>
    <row r="177" spans="5:6" ht="12">
      <c r="E177" s="249"/>
      <c r="F177" s="249"/>
    </row>
    <row r="178" spans="5:6" ht="12">
      <c r="E178" s="249"/>
      <c r="F178" s="249"/>
    </row>
    <row r="179" spans="5:6" ht="12">
      <c r="E179" s="249"/>
      <c r="F179" s="249"/>
    </row>
    <row r="180" spans="5:6" ht="12">
      <c r="E180" s="249"/>
      <c r="F180" s="249"/>
    </row>
    <row r="181" spans="5:6" ht="12">
      <c r="E181" s="249"/>
      <c r="F181" s="249"/>
    </row>
    <row r="182" spans="5:6" ht="12">
      <c r="E182" s="249"/>
      <c r="F182" s="249"/>
    </row>
    <row r="183" spans="5:6" ht="12">
      <c r="E183" s="249"/>
      <c r="F183" s="249"/>
    </row>
    <row r="184" spans="5:6" ht="12">
      <c r="E184" s="249"/>
      <c r="F184" s="249"/>
    </row>
    <row r="185" spans="5:6" ht="12">
      <c r="E185" s="249"/>
      <c r="F185" s="249"/>
    </row>
    <row r="186" spans="5:6" ht="12">
      <c r="E186" s="249"/>
      <c r="F186" s="249"/>
    </row>
    <row r="187" spans="5:6" ht="12">
      <c r="E187" s="249"/>
      <c r="F187" s="249"/>
    </row>
    <row r="188" spans="5:6" ht="12">
      <c r="E188" s="249"/>
      <c r="F188" s="249"/>
    </row>
    <row r="189" spans="5:6" ht="12">
      <c r="E189" s="249"/>
      <c r="F189" s="249"/>
    </row>
    <row r="190" spans="5:6" ht="12">
      <c r="E190" s="249"/>
      <c r="F190" s="249"/>
    </row>
    <row r="191" spans="5:6" ht="12">
      <c r="E191" s="249"/>
      <c r="F191" s="249"/>
    </row>
    <row r="192" spans="5:6" ht="12">
      <c r="E192" s="249"/>
      <c r="F192" s="249"/>
    </row>
    <row r="193" spans="5:6" ht="12">
      <c r="E193" s="249"/>
      <c r="F193" s="249"/>
    </row>
    <row r="194" spans="5:6" ht="12">
      <c r="E194" s="249"/>
      <c r="F194" s="249"/>
    </row>
    <row r="195" spans="5:6" ht="12">
      <c r="E195" s="249"/>
      <c r="F195" s="249"/>
    </row>
    <row r="196" spans="5:6" ht="12">
      <c r="E196" s="249"/>
      <c r="F196" s="249"/>
    </row>
    <row r="197" spans="5:6" ht="12">
      <c r="E197" s="249"/>
      <c r="F197" s="249"/>
    </row>
    <row r="198" spans="5:6" ht="12">
      <c r="E198" s="249"/>
      <c r="F198" s="249"/>
    </row>
    <row r="199" spans="5:6" ht="12">
      <c r="E199" s="249"/>
      <c r="F199" s="249"/>
    </row>
    <row r="200" spans="5:6" ht="12">
      <c r="E200" s="249"/>
      <c r="F200" s="249"/>
    </row>
    <row r="201" spans="5:6" ht="12">
      <c r="E201" s="249"/>
      <c r="F201" s="249"/>
    </row>
    <row r="202" spans="5:6" ht="12">
      <c r="E202" s="249"/>
      <c r="F202" s="249"/>
    </row>
    <row r="203" spans="5:6" ht="12">
      <c r="E203" s="249"/>
      <c r="F203" s="249"/>
    </row>
    <row r="204" spans="5:6" ht="12">
      <c r="E204" s="249"/>
      <c r="F204" s="249"/>
    </row>
    <row r="205" spans="5:6" ht="12">
      <c r="E205" s="249"/>
      <c r="F205" s="249"/>
    </row>
    <row r="206" spans="5:6" ht="12">
      <c r="E206" s="249"/>
      <c r="F206" s="249"/>
    </row>
    <row r="207" spans="5:6" ht="12">
      <c r="E207" s="249"/>
      <c r="F207" s="249"/>
    </row>
    <row r="208" spans="5:6" ht="12">
      <c r="E208" s="249"/>
      <c r="F208" s="249"/>
    </row>
    <row r="209" spans="5:6" ht="12">
      <c r="E209" s="249"/>
      <c r="F209" s="249"/>
    </row>
    <row r="210" spans="5:6" ht="12">
      <c r="E210" s="249"/>
      <c r="F210" s="249"/>
    </row>
    <row r="211" spans="5:6" ht="12">
      <c r="E211" s="249"/>
      <c r="F211" s="249"/>
    </row>
    <row r="212" spans="5:6" ht="12">
      <c r="E212" s="249"/>
      <c r="F212" s="249"/>
    </row>
    <row r="213" spans="5:6" ht="12">
      <c r="E213" s="249"/>
      <c r="F213" s="249"/>
    </row>
    <row r="214" spans="5:6" ht="12">
      <c r="E214" s="249"/>
      <c r="F214" s="249"/>
    </row>
    <row r="215" spans="5:6" ht="12">
      <c r="E215" s="249"/>
      <c r="F215" s="249"/>
    </row>
    <row r="216" spans="5:6" ht="12">
      <c r="E216" s="249"/>
      <c r="F216" s="249"/>
    </row>
    <row r="217" spans="5:6" ht="12">
      <c r="E217" s="249"/>
      <c r="F217" s="249"/>
    </row>
    <row r="218" spans="5:6" ht="12">
      <c r="E218" s="249"/>
      <c r="F218" s="249"/>
    </row>
    <row r="219" spans="5:6" ht="12">
      <c r="E219" s="249"/>
      <c r="F219" s="249"/>
    </row>
    <row r="220" spans="5:6" ht="12">
      <c r="E220" s="249"/>
      <c r="F220" s="249"/>
    </row>
    <row r="221" spans="5:6" ht="12">
      <c r="E221" s="249"/>
      <c r="F221" s="249"/>
    </row>
    <row r="222" spans="5:6" ht="12">
      <c r="E222" s="249"/>
      <c r="F222" s="249"/>
    </row>
    <row r="223" spans="5:6" ht="12">
      <c r="E223" s="249"/>
      <c r="F223" s="249"/>
    </row>
    <row r="224" spans="5:6" ht="12">
      <c r="E224" s="249"/>
      <c r="F224" s="249"/>
    </row>
    <row r="225" spans="5:6" ht="12">
      <c r="E225" s="249"/>
      <c r="F225" s="249"/>
    </row>
    <row r="226" spans="5:6" ht="12">
      <c r="E226" s="249"/>
      <c r="F226" s="249"/>
    </row>
    <row r="227" spans="5:6" ht="12">
      <c r="E227" s="249"/>
      <c r="F227" s="249"/>
    </row>
    <row r="228" spans="5:6" ht="12">
      <c r="E228" s="249"/>
      <c r="F228" s="249"/>
    </row>
    <row r="229" spans="5:6" ht="12">
      <c r="E229" s="249"/>
      <c r="F229" s="249"/>
    </row>
    <row r="230" spans="5:6" ht="12">
      <c r="E230" s="249"/>
      <c r="F230" s="249"/>
    </row>
    <row r="231" spans="5:6" ht="12">
      <c r="E231" s="249"/>
      <c r="F231" s="249"/>
    </row>
    <row r="232" spans="5:6" ht="12">
      <c r="E232" s="249"/>
      <c r="F232" s="249"/>
    </row>
  </sheetData>
  <sheetProtection password="CF7A" sheet="1" objects="1" scenarios="1"/>
  <mergeCells count="16">
    <mergeCell ref="E4:G4"/>
    <mergeCell ref="A5:B6"/>
    <mergeCell ref="C5:C6"/>
    <mergeCell ref="K44:N44"/>
    <mergeCell ref="O44:R44"/>
    <mergeCell ref="Q5:Q6"/>
    <mergeCell ref="R5:R6"/>
    <mergeCell ref="J5:J6"/>
    <mergeCell ref="M2:O2"/>
    <mergeCell ref="P2:Q2"/>
    <mergeCell ref="M3:N3"/>
    <mergeCell ref="P3:Q3"/>
    <mergeCell ref="A2:B2"/>
    <mergeCell ref="A3:B3"/>
    <mergeCell ref="E2:G2"/>
    <mergeCell ref="E3:G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workbookViewId="0" topLeftCell="A88">
      <selection activeCell="D87" sqref="D87"/>
    </sheetView>
  </sheetViews>
  <sheetFormatPr defaultColWidth="9.00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32" t="s">
        <v>611</v>
      </c>
      <c r="B1" s="632"/>
      <c r="C1" s="632"/>
      <c r="D1" s="632"/>
      <c r="E1" s="632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33" t="str">
        <f>"Име на отчитащото се предприятие:"&amp;"           "&amp;'справка №1-БАЛАНС'!E3</f>
        <v>Име на отчитащото се предприятие:           СТОК ПЛЮС АД</v>
      </c>
      <c r="B3" s="633"/>
      <c r="C3" s="353" t="s">
        <v>2</v>
      </c>
      <c r="E3" s="353">
        <f>'справка №1-БАЛАНС'!H3</f>
        <v>175356940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34" t="str">
        <f>"Отчетен период:"&amp;"           "&amp;'справка №1-БАЛАНС'!E5</f>
        <v>Отчетен период:           01.01.2010 - 30.06.2010</v>
      </c>
      <c r="B4" s="634"/>
      <c r="C4" s="354" t="s">
        <v>4</v>
      </c>
      <c r="D4" s="354"/>
      <c r="E4" s="353">
        <f>'справка №1-БАЛАНС'!H4</f>
        <v>3995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612</v>
      </c>
      <c r="B5" s="512"/>
      <c r="C5" s="513"/>
      <c r="D5" s="513"/>
      <c r="E5" s="514" t="s">
        <v>613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1" t="s">
        <v>464</v>
      </c>
      <c r="B6" s="482" t="s">
        <v>8</v>
      </c>
      <c r="C6" s="483" t="s">
        <v>614</v>
      </c>
      <c r="D6" s="192" t="s">
        <v>615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616</v>
      </c>
      <c r="E7" s="171" t="s">
        <v>617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14</v>
      </c>
      <c r="B8" s="484" t="s">
        <v>15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618</v>
      </c>
      <c r="B9" s="486" t="s">
        <v>619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620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621</v>
      </c>
      <c r="B11" s="489" t="s">
        <v>622</v>
      </c>
      <c r="C11" s="165">
        <f>SUM(C12:C14)</f>
        <v>0</v>
      </c>
      <c r="D11" s="165">
        <f>SUM(D12:D14)</f>
        <v>0</v>
      </c>
      <c r="E11" s="166">
        <f>SUM(E12:E14)</f>
        <v>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8" t="s">
        <v>623</v>
      </c>
      <c r="B12" s="489" t="s">
        <v>624</v>
      </c>
      <c r="C12" s="153"/>
      <c r="D12" s="153"/>
      <c r="E12" s="166">
        <f aca="true" t="shared" si="0" ref="E12:E42">C12-D12</f>
        <v>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625</v>
      </c>
      <c r="B13" s="489" t="s">
        <v>626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627</v>
      </c>
      <c r="B14" s="489" t="s">
        <v>628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629</v>
      </c>
      <c r="B15" s="489" t="s">
        <v>630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631</v>
      </c>
      <c r="B16" s="489" t="s">
        <v>632</v>
      </c>
      <c r="C16" s="165">
        <f>+C17+C18</f>
        <v>0</v>
      </c>
      <c r="D16" s="165">
        <f>+D17+D18</f>
        <v>0</v>
      </c>
      <c r="E16" s="166">
        <f t="shared" si="0"/>
        <v>0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633</v>
      </c>
      <c r="B17" s="489" t="s">
        <v>634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627</v>
      </c>
      <c r="B18" s="489" t="s">
        <v>635</v>
      </c>
      <c r="C18" s="153"/>
      <c r="D18" s="153"/>
      <c r="E18" s="166">
        <f t="shared" si="0"/>
        <v>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636</v>
      </c>
      <c r="B19" s="486" t="s">
        <v>637</v>
      </c>
      <c r="C19" s="149">
        <f>C11+C15+C16</f>
        <v>0</v>
      </c>
      <c r="D19" s="149">
        <f>D11+D15+D16</f>
        <v>0</v>
      </c>
      <c r="E19" s="164">
        <f>E11+E15+E16</f>
        <v>0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638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639</v>
      </c>
      <c r="B21" s="486" t="s">
        <v>640</v>
      </c>
      <c r="C21" s="153"/>
      <c r="D21" s="153"/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641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642</v>
      </c>
      <c r="B24" s="489" t="s">
        <v>643</v>
      </c>
      <c r="C24" s="165">
        <f>SUM(C25:C27)</f>
        <v>0</v>
      </c>
      <c r="D24" s="165">
        <f>SUM(D25:D27)</f>
        <v>0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644</v>
      </c>
      <c r="B25" s="489" t="s">
        <v>645</v>
      </c>
      <c r="C25" s="153"/>
      <c r="D25" s="153"/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646</v>
      </c>
      <c r="B26" s="489" t="s">
        <v>647</v>
      </c>
      <c r="C26" s="153"/>
      <c r="D26" s="153"/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648</v>
      </c>
      <c r="B27" s="489" t="s">
        <v>649</v>
      </c>
      <c r="C27" s="153"/>
      <c r="D27" s="153"/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650</v>
      </c>
      <c r="B28" s="489" t="s">
        <v>651</v>
      </c>
      <c r="C28" s="153"/>
      <c r="D28" s="153"/>
      <c r="E28" s="166">
        <f t="shared" si="0"/>
        <v>0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652</v>
      </c>
      <c r="B29" s="489" t="s">
        <v>653</v>
      </c>
      <c r="C29" s="153"/>
      <c r="D29" s="153"/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654</v>
      </c>
      <c r="B30" s="489" t="s">
        <v>655</v>
      </c>
      <c r="C30" s="153"/>
      <c r="D30" s="153"/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656</v>
      </c>
      <c r="B31" s="489" t="s">
        <v>657</v>
      </c>
      <c r="C31" s="153"/>
      <c r="D31" s="153"/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658</v>
      </c>
      <c r="B32" s="489" t="s">
        <v>659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660</v>
      </c>
      <c r="B33" s="489" t="s">
        <v>661</v>
      </c>
      <c r="C33" s="150">
        <f>SUM(C34:C37)</f>
        <v>0</v>
      </c>
      <c r="D33" s="150">
        <f>SUM(D34:D37)</f>
        <v>0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662</v>
      </c>
      <c r="B34" s="489" t="s">
        <v>663</v>
      </c>
      <c r="C34" s="153"/>
      <c r="D34" s="153"/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664</v>
      </c>
      <c r="B35" s="489" t="s">
        <v>665</v>
      </c>
      <c r="C35" s="153"/>
      <c r="D35" s="153"/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666</v>
      </c>
      <c r="B36" s="489" t="s">
        <v>667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668</v>
      </c>
      <c r="B37" s="489" t="s">
        <v>669</v>
      </c>
      <c r="C37" s="153"/>
      <c r="D37" s="153"/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670</v>
      </c>
      <c r="B38" s="489" t="s">
        <v>671</v>
      </c>
      <c r="C38" s="165">
        <f>SUM(C39:C42)</f>
        <v>0</v>
      </c>
      <c r="D38" s="150">
        <f>SUM(D39:D42)</f>
        <v>0</v>
      </c>
      <c r="E38" s="167">
        <f>SUM(E39:E42)</f>
        <v>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672</v>
      </c>
      <c r="B39" s="489" t="s">
        <v>673</v>
      </c>
      <c r="C39" s="153"/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674</v>
      </c>
      <c r="B40" s="489" t="s">
        <v>675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676</v>
      </c>
      <c r="B41" s="489" t="s">
        <v>677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678</v>
      </c>
      <c r="B42" s="489" t="s">
        <v>679</v>
      </c>
      <c r="C42" s="153"/>
      <c r="D42" s="153"/>
      <c r="E42" s="166">
        <f t="shared" si="0"/>
        <v>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680</v>
      </c>
      <c r="B43" s="486" t="s">
        <v>681</v>
      </c>
      <c r="C43" s="149">
        <f>C24+C28+C29+C31+C30+C32+C33+C38</f>
        <v>0</v>
      </c>
      <c r="D43" s="149">
        <f>D24+D28+D29+D31+D30+D32+D33+D38</f>
        <v>0</v>
      </c>
      <c r="E43" s="164">
        <f>E24+E28+E29+E31+E30+E32+E33+E38</f>
        <v>0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682</v>
      </c>
      <c r="B44" s="487" t="s">
        <v>683</v>
      </c>
      <c r="C44" s="148">
        <f>C43+C21+C19+C9</f>
        <v>0</v>
      </c>
      <c r="D44" s="148">
        <f>D43+D21+D19+D9</f>
        <v>0</v>
      </c>
      <c r="E44" s="164">
        <f>E43+E21+E19+E9</f>
        <v>0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684</v>
      </c>
      <c r="B47" s="493"/>
      <c r="C47" s="495"/>
      <c r="D47" s="495"/>
      <c r="E47" s="495"/>
      <c r="F47" s="169" t="s">
        <v>275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1" t="s">
        <v>464</v>
      </c>
      <c r="B48" s="482" t="s">
        <v>8</v>
      </c>
      <c r="C48" s="496" t="s">
        <v>685</v>
      </c>
      <c r="D48" s="192" t="s">
        <v>686</v>
      </c>
      <c r="E48" s="192"/>
      <c r="F48" s="192" t="s">
        <v>687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616</v>
      </c>
      <c r="E49" s="485" t="s">
        <v>617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14</v>
      </c>
      <c r="B50" s="484" t="s">
        <v>15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688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689</v>
      </c>
      <c r="B52" s="489" t="s">
        <v>690</v>
      </c>
      <c r="C52" s="148">
        <f>SUM(C53:C55)</f>
        <v>0</v>
      </c>
      <c r="D52" s="148">
        <f>SUM(D53:D55)</f>
        <v>0</v>
      </c>
      <c r="E52" s="165">
        <f>C52-D52</f>
        <v>0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691</v>
      </c>
      <c r="B53" s="489" t="s">
        <v>692</v>
      </c>
      <c r="C53" s="153"/>
      <c r="D53" s="153"/>
      <c r="E53" s="165">
        <f>C53-D53</f>
        <v>0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693</v>
      </c>
      <c r="B54" s="489" t="s">
        <v>694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678</v>
      </c>
      <c r="B55" s="489" t="s">
        <v>695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696</v>
      </c>
      <c r="B56" s="489" t="s">
        <v>697</v>
      </c>
      <c r="C56" s="148">
        <f>C57+C59</f>
        <v>0</v>
      </c>
      <c r="D56" s="148">
        <f>D57+D59</f>
        <v>0</v>
      </c>
      <c r="E56" s="165">
        <f t="shared" si="1"/>
        <v>0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698</v>
      </c>
      <c r="B57" s="489" t="s">
        <v>699</v>
      </c>
      <c r="C57" s="153"/>
      <c r="D57" s="153"/>
      <c r="E57" s="165">
        <f t="shared" si="1"/>
        <v>0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700</v>
      </c>
      <c r="B58" s="489" t="s">
        <v>701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702</v>
      </c>
      <c r="B59" s="489" t="s">
        <v>703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700</v>
      </c>
      <c r="B60" s="489" t="s">
        <v>704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138</v>
      </c>
      <c r="B61" s="489" t="s">
        <v>705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141</v>
      </c>
      <c r="B62" s="489" t="s">
        <v>706</v>
      </c>
      <c r="C62" s="153"/>
      <c r="D62" s="153"/>
      <c r="E62" s="165">
        <f t="shared" si="1"/>
        <v>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707</v>
      </c>
      <c r="B63" s="489" t="s">
        <v>708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709</v>
      </c>
      <c r="B64" s="489" t="s">
        <v>710</v>
      </c>
      <c r="C64" s="153"/>
      <c r="D64" s="153"/>
      <c r="E64" s="165">
        <f t="shared" si="1"/>
        <v>0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711</v>
      </c>
      <c r="B65" s="489" t="s">
        <v>712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713</v>
      </c>
      <c r="B66" s="486" t="s">
        <v>714</v>
      </c>
      <c r="C66" s="148">
        <f>C52+C56+C61+C62+C63+C64</f>
        <v>0</v>
      </c>
      <c r="D66" s="148">
        <f>D52+D56+D61+D62+D63+D64</f>
        <v>0</v>
      </c>
      <c r="E66" s="165">
        <f t="shared" si="1"/>
        <v>0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715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716</v>
      </c>
      <c r="B68" s="499" t="s">
        <v>717</v>
      </c>
      <c r="C68" s="153"/>
      <c r="D68" s="153"/>
      <c r="E68" s="165">
        <f t="shared" si="1"/>
        <v>0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718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689</v>
      </c>
      <c r="B71" s="489" t="s">
        <v>719</v>
      </c>
      <c r="C71" s="150">
        <f>SUM(C72:C74)</f>
        <v>0</v>
      </c>
      <c r="D71" s="150">
        <f>SUM(D72:D74)</f>
        <v>0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720</v>
      </c>
      <c r="B72" s="489" t="s">
        <v>721</v>
      </c>
      <c r="C72" s="153"/>
      <c r="D72" s="153"/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722</v>
      </c>
      <c r="B73" s="489" t="s">
        <v>723</v>
      </c>
      <c r="C73" s="153"/>
      <c r="D73" s="153"/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724</v>
      </c>
      <c r="B74" s="489" t="s">
        <v>725</v>
      </c>
      <c r="C74" s="153"/>
      <c r="D74" s="153"/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696</v>
      </c>
      <c r="B75" s="489" t="s">
        <v>726</v>
      </c>
      <c r="C75" s="148">
        <f>C76+C78</f>
        <v>0</v>
      </c>
      <c r="D75" s="148">
        <f>D76+D78</f>
        <v>0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727</v>
      </c>
      <c r="B76" s="489" t="s">
        <v>728</v>
      </c>
      <c r="C76" s="153"/>
      <c r="D76" s="153"/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729</v>
      </c>
      <c r="B77" s="489" t="s">
        <v>730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731</v>
      </c>
      <c r="B78" s="489" t="s">
        <v>732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700</v>
      </c>
      <c r="B79" s="489" t="s">
        <v>733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734</v>
      </c>
      <c r="B80" s="489" t="s">
        <v>735</v>
      </c>
      <c r="C80" s="148">
        <f>SUM(C81:C84)</f>
        <v>0</v>
      </c>
      <c r="D80" s="148">
        <f>SUM(D81:D84)</f>
        <v>0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736</v>
      </c>
      <c r="B81" s="489" t="s">
        <v>737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738</v>
      </c>
      <c r="B82" s="489" t="s">
        <v>739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740</v>
      </c>
      <c r="B83" s="489" t="s">
        <v>741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742</v>
      </c>
      <c r="B84" s="489" t="s">
        <v>743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744</v>
      </c>
      <c r="B85" s="489" t="s">
        <v>745</v>
      </c>
      <c r="C85" s="149">
        <f>SUM(C86:C90)+C94</f>
        <v>2</v>
      </c>
      <c r="D85" s="149">
        <f>SUM(D86:D90)+D94</f>
        <v>2</v>
      </c>
      <c r="E85" s="149">
        <f>SUM(E86:E90)+E94</f>
        <v>0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746</v>
      </c>
      <c r="B86" s="489" t="s">
        <v>747</v>
      </c>
      <c r="C86" s="153"/>
      <c r="D86" s="153"/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8" t="s">
        <v>748</v>
      </c>
      <c r="B87" s="489" t="s">
        <v>749</v>
      </c>
      <c r="C87" s="153"/>
      <c r="D87" s="153"/>
      <c r="E87" s="165">
        <f t="shared" si="1"/>
        <v>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8" t="s">
        <v>750</v>
      </c>
      <c r="B88" s="489" t="s">
        <v>751</v>
      </c>
      <c r="C88" s="153"/>
      <c r="D88" s="153"/>
      <c r="E88" s="165">
        <f t="shared" si="1"/>
        <v>0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8" t="s">
        <v>752</v>
      </c>
      <c r="B89" s="489" t="s">
        <v>753</v>
      </c>
      <c r="C89" s="153">
        <v>1</v>
      </c>
      <c r="D89" s="153">
        <v>1</v>
      </c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754</v>
      </c>
      <c r="B90" s="489" t="s">
        <v>755</v>
      </c>
      <c r="C90" s="148">
        <f>SUM(C91:C93)</f>
        <v>0</v>
      </c>
      <c r="D90" s="148">
        <f>SUM(D91:D93)</f>
        <v>0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756</v>
      </c>
      <c r="B91" s="489" t="s">
        <v>757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664</v>
      </c>
      <c r="B92" s="489" t="s">
        <v>758</v>
      </c>
      <c r="C92" s="153"/>
      <c r="D92" s="153"/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8" t="s">
        <v>668</v>
      </c>
      <c r="B93" s="489" t="s">
        <v>759</v>
      </c>
      <c r="C93" s="153"/>
      <c r="D93" s="153"/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8" t="s">
        <v>760</v>
      </c>
      <c r="B94" s="489" t="s">
        <v>761</v>
      </c>
      <c r="C94" s="153">
        <v>1</v>
      </c>
      <c r="D94" s="153">
        <v>1</v>
      </c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762</v>
      </c>
      <c r="B95" s="489" t="s">
        <v>763</v>
      </c>
      <c r="C95" s="153"/>
      <c r="D95" s="153"/>
      <c r="E95" s="165">
        <f t="shared" si="1"/>
        <v>0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764</v>
      </c>
      <c r="B96" s="499" t="s">
        <v>765</v>
      </c>
      <c r="C96" s="149">
        <f>C85+C80+C75+C71+C95</f>
        <v>2</v>
      </c>
      <c r="D96" s="149">
        <f>D85+D80+D75+D71+D95</f>
        <v>2</v>
      </c>
      <c r="E96" s="149">
        <f>E85+E80+E75+E71+E95</f>
        <v>0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766</v>
      </c>
      <c r="B97" s="487" t="s">
        <v>767</v>
      </c>
      <c r="C97" s="149">
        <f>C96+C68+C66</f>
        <v>2</v>
      </c>
      <c r="D97" s="149">
        <f>D96+D68+D66</f>
        <v>2</v>
      </c>
      <c r="E97" s="149">
        <f>E96+E68+E66</f>
        <v>0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768</v>
      </c>
      <c r="B99" s="502"/>
      <c r="C99" s="158"/>
      <c r="D99" s="158"/>
      <c r="E99" s="158"/>
      <c r="F99" s="503" t="s">
        <v>525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464</v>
      </c>
      <c r="B100" s="487" t="s">
        <v>465</v>
      </c>
      <c r="C100" s="160" t="s">
        <v>769</v>
      </c>
      <c r="D100" s="160" t="s">
        <v>770</v>
      </c>
      <c r="E100" s="160" t="s">
        <v>771</v>
      </c>
      <c r="F100" s="160" t="s">
        <v>772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14</v>
      </c>
      <c r="B101" s="487" t="s">
        <v>15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773</v>
      </c>
      <c r="B102" s="489" t="s">
        <v>774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775</v>
      </c>
      <c r="B103" s="489" t="s">
        <v>776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777</v>
      </c>
      <c r="B104" s="489" t="s">
        <v>778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779</v>
      </c>
      <c r="B105" s="487" t="s">
        <v>780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781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31" t="s">
        <v>782</v>
      </c>
      <c r="B107" s="631"/>
      <c r="C107" s="631"/>
      <c r="D107" s="631"/>
      <c r="E107" s="631"/>
      <c r="F107" s="631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30" t="s">
        <v>783</v>
      </c>
      <c r="B109" s="630"/>
      <c r="C109" s="630" t="s">
        <v>382</v>
      </c>
      <c r="D109" s="630"/>
      <c r="E109" s="630"/>
      <c r="F109" s="630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7"/>
      <c r="B110" s="478"/>
      <c r="C110" s="477"/>
      <c r="D110" s="477"/>
      <c r="E110" s="477"/>
      <c r="F110" s="479"/>
    </row>
    <row r="111" spans="1:6" ht="12">
      <c r="A111" s="477"/>
      <c r="B111" s="478"/>
      <c r="C111" s="629" t="s">
        <v>784</v>
      </c>
      <c r="D111" s="629"/>
      <c r="E111" s="629"/>
      <c r="F111" s="629"/>
    </row>
    <row r="112" spans="1:6" ht="12">
      <c r="A112" s="434"/>
      <c r="B112" s="480"/>
      <c r="C112" s="434"/>
      <c r="D112" s="434"/>
      <c r="E112" s="434"/>
      <c r="F112" s="434"/>
    </row>
    <row r="113" spans="1:6" ht="12">
      <c r="A113" s="434"/>
      <c r="B113" s="480"/>
      <c r="C113" s="434"/>
      <c r="D113" s="434"/>
      <c r="E113" s="434"/>
      <c r="F113" s="434"/>
    </row>
    <row r="114" spans="1:6" ht="12">
      <c r="A114" s="434"/>
      <c r="B114" s="480"/>
      <c r="C114" s="434"/>
      <c r="D114" s="434"/>
      <c r="E114" s="434"/>
      <c r="F114" s="434"/>
    </row>
    <row r="115" spans="1:6" ht="12">
      <c r="A115" s="434"/>
      <c r="B115" s="480"/>
      <c r="C115" s="434"/>
      <c r="D115" s="434"/>
      <c r="E115" s="434"/>
      <c r="F115" s="434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F12" sqref="F12"/>
    </sheetView>
  </sheetViews>
  <sheetFormatPr defaultColWidth="9.00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5"/>
      <c r="B1" s="516"/>
      <c r="C1" s="515"/>
      <c r="D1" s="515"/>
      <c r="E1" s="515"/>
      <c r="F1" s="515"/>
      <c r="G1" s="515"/>
      <c r="H1" s="515"/>
      <c r="I1" s="515"/>
    </row>
    <row r="2" spans="1:9" ht="12">
      <c r="A2" s="515"/>
      <c r="B2" s="516"/>
      <c r="C2" s="517"/>
      <c r="D2" s="521"/>
      <c r="E2" s="517" t="s">
        <v>785</v>
      </c>
      <c r="F2" s="517"/>
      <c r="G2" s="517"/>
      <c r="H2" s="515"/>
      <c r="I2" s="515"/>
    </row>
    <row r="3" spans="1:9" ht="12">
      <c r="A3" s="515"/>
      <c r="B3" s="516"/>
      <c r="C3" s="518" t="s">
        <v>786</v>
      </c>
      <c r="D3" s="518"/>
      <c r="E3" s="518"/>
      <c r="F3" s="518"/>
      <c r="G3" s="518"/>
      <c r="H3" s="515"/>
      <c r="I3" s="515"/>
    </row>
    <row r="4" spans="1:9" ht="15" customHeight="1">
      <c r="A4" s="440" t="s">
        <v>384</v>
      </c>
      <c r="B4" s="578"/>
      <c r="C4" s="606" t="str">
        <f>'справка №1-БАЛАНС'!E3</f>
        <v>СТОК ПЛЮС АД</v>
      </c>
      <c r="D4" s="612"/>
      <c r="E4" s="612"/>
      <c r="F4" s="578"/>
      <c r="G4" s="580" t="s">
        <v>2</v>
      </c>
      <c r="H4" s="580"/>
      <c r="I4" s="589">
        <f>'справка №1-БАЛАНС'!H3</f>
        <v>175356940</v>
      </c>
    </row>
    <row r="5" spans="1:9" ht="15">
      <c r="A5" s="522" t="s">
        <v>5</v>
      </c>
      <c r="B5" s="579"/>
      <c r="C5" s="606" t="str">
        <f>'справка №1-БАЛАНС'!E5</f>
        <v>01.01.2010 - 30.06.2010</v>
      </c>
      <c r="D5" s="637"/>
      <c r="E5" s="637"/>
      <c r="F5" s="579"/>
      <c r="G5" s="354" t="s">
        <v>4</v>
      </c>
      <c r="H5" s="581"/>
      <c r="I5" s="588">
        <f>'справка №1-БАЛАНС'!H4</f>
        <v>3995</v>
      </c>
    </row>
    <row r="6" spans="1:9" ht="12">
      <c r="A6" s="442"/>
      <c r="B6" s="523"/>
      <c r="C6" s="443"/>
      <c r="D6" s="443"/>
      <c r="E6" s="533"/>
      <c r="F6" s="443"/>
      <c r="G6" s="443"/>
      <c r="H6" s="443"/>
      <c r="I6" s="442" t="s">
        <v>787</v>
      </c>
    </row>
    <row r="7" spans="1:9" s="122" customFormat="1" ht="12">
      <c r="A7" s="194" t="s">
        <v>464</v>
      </c>
      <c r="B7" s="120"/>
      <c r="C7" s="194" t="s">
        <v>788</v>
      </c>
      <c r="D7" s="195"/>
      <c r="E7" s="196"/>
      <c r="F7" s="197" t="s">
        <v>789</v>
      </c>
      <c r="G7" s="197"/>
      <c r="H7" s="197"/>
      <c r="I7" s="197"/>
    </row>
    <row r="8" spans="1:9" s="122" customFormat="1" ht="21.75" customHeight="1">
      <c r="A8" s="194"/>
      <c r="B8" s="123" t="s">
        <v>8</v>
      </c>
      <c r="C8" s="124" t="s">
        <v>790</v>
      </c>
      <c r="D8" s="124" t="s">
        <v>791</v>
      </c>
      <c r="E8" s="124" t="s">
        <v>792</v>
      </c>
      <c r="F8" s="196" t="s">
        <v>793</v>
      </c>
      <c r="G8" s="198" t="s">
        <v>794</v>
      </c>
      <c r="H8" s="198"/>
      <c r="I8" s="198" t="s">
        <v>795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536</v>
      </c>
      <c r="H9" s="121" t="s">
        <v>537</v>
      </c>
      <c r="I9" s="198"/>
    </row>
    <row r="10" spans="1:9" s="115" customFormat="1" ht="12">
      <c r="A10" s="127" t="s">
        <v>14</v>
      </c>
      <c r="B10" s="128" t="s">
        <v>15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796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797</v>
      </c>
      <c r="B12" s="132" t="s">
        <v>798</v>
      </c>
      <c r="C12" s="548"/>
      <c r="D12" s="141"/>
      <c r="E12" s="141"/>
      <c r="F12" s="141"/>
      <c r="G12" s="141"/>
      <c r="H12" s="141"/>
      <c r="I12" s="541">
        <f>F12+G12-H12</f>
        <v>0</v>
      </c>
    </row>
    <row r="13" spans="1:9" s="115" customFormat="1" ht="12">
      <c r="A13" s="117" t="s">
        <v>799</v>
      </c>
      <c r="B13" s="132" t="s">
        <v>800</v>
      </c>
      <c r="C13" s="141"/>
      <c r="D13" s="141"/>
      <c r="E13" s="141"/>
      <c r="F13" s="141"/>
      <c r="G13" s="141"/>
      <c r="H13" s="141"/>
      <c r="I13" s="541">
        <f aca="true" t="shared" si="0" ref="I13:I26">F13+G13-H13</f>
        <v>0</v>
      </c>
    </row>
    <row r="14" spans="1:9" s="115" customFormat="1" ht="12">
      <c r="A14" s="117" t="s">
        <v>596</v>
      </c>
      <c r="B14" s="132" t="s">
        <v>801</v>
      </c>
      <c r="C14" s="250"/>
      <c r="D14" s="250"/>
      <c r="E14" s="250"/>
      <c r="F14" s="250"/>
      <c r="G14" s="250"/>
      <c r="H14" s="250"/>
      <c r="I14" s="541">
        <f t="shared" si="0"/>
        <v>0</v>
      </c>
    </row>
    <row r="15" spans="1:9" s="115" customFormat="1" ht="12">
      <c r="A15" s="117" t="s">
        <v>802</v>
      </c>
      <c r="B15" s="132" t="s">
        <v>803</v>
      </c>
      <c r="C15" s="141"/>
      <c r="D15" s="141"/>
      <c r="E15" s="141"/>
      <c r="F15" s="141"/>
      <c r="G15" s="141"/>
      <c r="H15" s="141"/>
      <c r="I15" s="541">
        <f t="shared" si="0"/>
        <v>0</v>
      </c>
    </row>
    <row r="16" spans="1:9" s="115" customFormat="1" ht="12">
      <c r="A16" s="117" t="s">
        <v>78</v>
      </c>
      <c r="B16" s="132" t="s">
        <v>804</v>
      </c>
      <c r="C16" s="141"/>
      <c r="D16" s="141"/>
      <c r="E16" s="141"/>
      <c r="F16" s="141"/>
      <c r="G16" s="141"/>
      <c r="H16" s="141"/>
      <c r="I16" s="541">
        <f t="shared" si="0"/>
        <v>0</v>
      </c>
    </row>
    <row r="17" spans="1:9" s="115" customFormat="1" ht="12">
      <c r="A17" s="133" t="s">
        <v>565</v>
      </c>
      <c r="B17" s="134" t="s">
        <v>805</v>
      </c>
      <c r="C17" s="127">
        <f aca="true" t="shared" si="1" ref="C17:H17">C12+C13+C15+C16</f>
        <v>0</v>
      </c>
      <c r="D17" s="127">
        <f t="shared" si="1"/>
        <v>0</v>
      </c>
      <c r="E17" s="127">
        <f t="shared" si="1"/>
        <v>0</v>
      </c>
      <c r="F17" s="127">
        <f t="shared" si="1"/>
        <v>0</v>
      </c>
      <c r="G17" s="127">
        <f t="shared" si="1"/>
        <v>0</v>
      </c>
      <c r="H17" s="127">
        <f t="shared" si="1"/>
        <v>0</v>
      </c>
      <c r="I17" s="541">
        <f t="shared" si="0"/>
        <v>0</v>
      </c>
    </row>
    <row r="18" spans="1:9" s="115" customFormat="1" ht="12">
      <c r="A18" s="130" t="s">
        <v>806</v>
      </c>
      <c r="B18" s="135"/>
      <c r="C18" s="541"/>
      <c r="D18" s="541"/>
      <c r="E18" s="541"/>
      <c r="F18" s="541"/>
      <c r="G18" s="541"/>
      <c r="H18" s="541"/>
      <c r="I18" s="541"/>
    </row>
    <row r="19" spans="1:16" s="115" customFormat="1" ht="12">
      <c r="A19" s="117" t="s">
        <v>797</v>
      </c>
      <c r="B19" s="132" t="s">
        <v>807</v>
      </c>
      <c r="C19" s="141"/>
      <c r="D19" s="141"/>
      <c r="E19" s="141"/>
      <c r="F19" s="141"/>
      <c r="G19" s="141"/>
      <c r="H19" s="141"/>
      <c r="I19" s="541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808</v>
      </c>
      <c r="B20" s="132" t="s">
        <v>809</v>
      </c>
      <c r="C20" s="141"/>
      <c r="D20" s="141"/>
      <c r="E20" s="141"/>
      <c r="F20" s="141"/>
      <c r="G20" s="141"/>
      <c r="H20" s="141"/>
      <c r="I20" s="541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810</v>
      </c>
      <c r="B21" s="132" t="s">
        <v>811</v>
      </c>
      <c r="C21" s="141"/>
      <c r="D21" s="141"/>
      <c r="E21" s="141"/>
      <c r="F21" s="141"/>
      <c r="G21" s="141"/>
      <c r="H21" s="141"/>
      <c r="I21" s="541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812</v>
      </c>
      <c r="B22" s="132" t="s">
        <v>813</v>
      </c>
      <c r="C22" s="141"/>
      <c r="D22" s="141"/>
      <c r="E22" s="141"/>
      <c r="F22" s="549"/>
      <c r="G22" s="141"/>
      <c r="H22" s="141"/>
      <c r="I22" s="541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814</v>
      </c>
      <c r="B23" s="132" t="s">
        <v>815</v>
      </c>
      <c r="C23" s="141"/>
      <c r="D23" s="141"/>
      <c r="E23" s="141"/>
      <c r="F23" s="141"/>
      <c r="G23" s="141"/>
      <c r="H23" s="141"/>
      <c r="I23" s="541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816</v>
      </c>
      <c r="B24" s="132" t="s">
        <v>817</v>
      </c>
      <c r="C24" s="141"/>
      <c r="D24" s="141"/>
      <c r="E24" s="141"/>
      <c r="F24" s="141"/>
      <c r="G24" s="141"/>
      <c r="H24" s="141"/>
      <c r="I24" s="541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818</v>
      </c>
      <c r="B25" s="137" t="s">
        <v>819</v>
      </c>
      <c r="C25" s="141"/>
      <c r="D25" s="141"/>
      <c r="E25" s="141"/>
      <c r="F25" s="141"/>
      <c r="G25" s="141"/>
      <c r="H25" s="141"/>
      <c r="I25" s="541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582</v>
      </c>
      <c r="B26" s="134" t="s">
        <v>820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0</v>
      </c>
      <c r="G26" s="127">
        <f t="shared" si="2"/>
        <v>0</v>
      </c>
      <c r="H26" s="127">
        <f t="shared" si="2"/>
        <v>0</v>
      </c>
      <c r="I26" s="541">
        <f t="shared" si="0"/>
        <v>0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1" t="s">
        <v>821</v>
      </c>
      <c r="B28" s="251"/>
      <c r="C28" s="251"/>
      <c r="D28" s="524"/>
      <c r="E28" s="524"/>
      <c r="F28" s="524"/>
      <c r="G28" s="524"/>
      <c r="H28" s="524"/>
      <c r="I28" s="524"/>
    </row>
    <row r="29" spans="1:9" s="115" customFormat="1" ht="12">
      <c r="A29" s="515"/>
      <c r="B29" s="516"/>
      <c r="C29" s="515"/>
      <c r="D29" s="525"/>
      <c r="E29" s="525"/>
      <c r="F29" s="525"/>
      <c r="G29" s="525"/>
      <c r="H29" s="525"/>
      <c r="I29" s="525"/>
    </row>
    <row r="30" spans="1:10" s="115" customFormat="1" ht="15" customHeight="1">
      <c r="A30" s="517" t="s">
        <v>783</v>
      </c>
      <c r="B30" s="636"/>
      <c r="C30" s="636"/>
      <c r="D30" s="568" t="s">
        <v>822</v>
      </c>
      <c r="E30" s="635"/>
      <c r="F30" s="635"/>
      <c r="G30" s="635"/>
      <c r="H30" s="519" t="s">
        <v>784</v>
      </c>
      <c r="I30" s="635"/>
      <c r="J30" s="635"/>
    </row>
    <row r="31" spans="1:9" s="115" customFormat="1" ht="12">
      <c r="A31" s="437"/>
      <c r="B31" s="520"/>
      <c r="C31" s="437"/>
      <c r="D31" s="510"/>
      <c r="E31" s="510"/>
      <c r="F31" s="510"/>
      <c r="G31" s="510"/>
      <c r="H31" s="510"/>
      <c r="I31" s="510"/>
    </row>
    <row r="32" spans="1:9" s="115" customFormat="1" ht="12">
      <c r="A32" s="437"/>
      <c r="B32" s="520"/>
      <c r="C32" s="437"/>
      <c r="D32" s="510"/>
      <c r="E32" s="510"/>
      <c r="F32" s="510"/>
      <c r="G32" s="510"/>
      <c r="H32" s="510"/>
      <c r="I32" s="510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tabSelected="1" workbookViewId="0" topLeftCell="A136">
      <selection activeCell="D116" sqref="D116"/>
    </sheetView>
  </sheetViews>
  <sheetFormatPr defaultColWidth="9.00390625" defaultRowHeight="12.75"/>
  <cols>
    <col min="1" max="1" width="42.00390625" style="51" customWidth="1"/>
    <col min="2" max="2" width="8.125" style="77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9" t="s">
        <v>823</v>
      </c>
      <c r="B2" s="199"/>
      <c r="C2" s="199"/>
      <c r="D2" s="199"/>
      <c r="E2" s="199"/>
      <c r="F2" s="199"/>
    </row>
    <row r="3" spans="1:6" ht="12.75" customHeight="1">
      <c r="A3" s="199" t="s">
        <v>824</v>
      </c>
      <c r="B3" s="199"/>
      <c r="C3" s="199"/>
      <c r="D3" s="199"/>
      <c r="E3" s="199"/>
      <c r="F3" s="199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384</v>
      </c>
      <c r="B5" s="606" t="str">
        <f>'справка №1-БАЛАНС'!E3</f>
        <v>СТОК ПЛЮС АД</v>
      </c>
      <c r="C5" s="611"/>
      <c r="D5" s="587"/>
      <c r="E5" s="353" t="s">
        <v>2</v>
      </c>
      <c r="F5" s="590">
        <f>'справка №1-БАЛАНС'!H3</f>
        <v>175356940</v>
      </c>
    </row>
    <row r="6" spans="1:13" ht="15" customHeight="1">
      <c r="A6" s="54" t="s">
        <v>825</v>
      </c>
      <c r="B6" s="606" t="str">
        <f>'справка №1-БАЛАНС'!E5</f>
        <v>01.01.2010 - 30.06.2010</v>
      </c>
      <c r="C6" s="637"/>
      <c r="D6" s="55"/>
      <c r="E6" s="354" t="s">
        <v>4</v>
      </c>
      <c r="F6" s="591">
        <f>'справка №1-БАЛАНС'!H4</f>
        <v>3995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20"/>
      <c r="C7" s="639"/>
      <c r="D7" s="57"/>
      <c r="E7" s="57"/>
      <c r="F7" s="58" t="s">
        <v>275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826</v>
      </c>
      <c r="B8" s="60" t="s">
        <v>8</v>
      </c>
      <c r="C8" s="61" t="s">
        <v>827</v>
      </c>
      <c r="D8" s="61" t="s">
        <v>828</v>
      </c>
      <c r="E8" s="61" t="s">
        <v>829</v>
      </c>
      <c r="F8" s="61" t="s">
        <v>830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14</v>
      </c>
      <c r="B9" s="60" t="s">
        <v>15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831</v>
      </c>
      <c r="B10" s="65"/>
      <c r="C10" s="536"/>
      <c r="D10" s="536"/>
      <c r="E10" s="536"/>
      <c r="F10" s="536"/>
    </row>
    <row r="11" spans="1:6" ht="18" customHeight="1">
      <c r="A11" s="66" t="s">
        <v>832</v>
      </c>
      <c r="B11" s="67"/>
      <c r="C11" s="536"/>
      <c r="D11" s="536"/>
      <c r="E11" s="536"/>
      <c r="F11" s="536"/>
    </row>
    <row r="12" spans="1:6" ht="14.25" customHeight="1">
      <c r="A12" s="66" t="s">
        <v>833</v>
      </c>
      <c r="B12" s="67"/>
      <c r="C12" s="550"/>
      <c r="D12" s="550"/>
      <c r="E12" s="550"/>
      <c r="F12" s="552">
        <f>C12-E12</f>
        <v>0</v>
      </c>
    </row>
    <row r="13" spans="1:6" ht="12.75">
      <c r="A13" s="66" t="s">
        <v>834</v>
      </c>
      <c r="B13" s="67"/>
      <c r="C13" s="550"/>
      <c r="D13" s="550"/>
      <c r="E13" s="550"/>
      <c r="F13" s="552">
        <f aca="true" t="shared" si="0" ref="F13:F26">C13-E13</f>
        <v>0</v>
      </c>
    </row>
    <row r="14" spans="1:6" ht="12.75">
      <c r="A14" s="66" t="s">
        <v>550</v>
      </c>
      <c r="B14" s="67"/>
      <c r="C14" s="550"/>
      <c r="D14" s="550"/>
      <c r="E14" s="550"/>
      <c r="F14" s="552">
        <f t="shared" si="0"/>
        <v>0</v>
      </c>
    </row>
    <row r="15" spans="1:6" ht="12.75">
      <c r="A15" s="66" t="s">
        <v>553</v>
      </c>
      <c r="B15" s="67"/>
      <c r="C15" s="550"/>
      <c r="D15" s="550"/>
      <c r="E15" s="550"/>
      <c r="F15" s="552">
        <f t="shared" si="0"/>
        <v>0</v>
      </c>
    </row>
    <row r="16" spans="1:6" ht="12.75">
      <c r="A16" s="66">
        <v>5</v>
      </c>
      <c r="B16" s="67"/>
      <c r="C16" s="550"/>
      <c r="D16" s="550"/>
      <c r="E16" s="550"/>
      <c r="F16" s="552">
        <f t="shared" si="0"/>
        <v>0</v>
      </c>
    </row>
    <row r="17" spans="1:6" ht="12.75">
      <c r="A17" s="66">
        <v>6</v>
      </c>
      <c r="B17" s="67"/>
      <c r="C17" s="550"/>
      <c r="D17" s="550"/>
      <c r="E17" s="550"/>
      <c r="F17" s="552">
        <f t="shared" si="0"/>
        <v>0</v>
      </c>
    </row>
    <row r="18" spans="1:6" ht="12.75">
      <c r="A18" s="66">
        <v>7</v>
      </c>
      <c r="B18" s="67"/>
      <c r="C18" s="550"/>
      <c r="D18" s="550"/>
      <c r="E18" s="550"/>
      <c r="F18" s="552">
        <f t="shared" si="0"/>
        <v>0</v>
      </c>
    </row>
    <row r="19" spans="1:6" ht="12.75">
      <c r="A19" s="66">
        <v>8</v>
      </c>
      <c r="B19" s="67"/>
      <c r="C19" s="550"/>
      <c r="D19" s="550"/>
      <c r="E19" s="550"/>
      <c r="F19" s="552">
        <f t="shared" si="0"/>
        <v>0</v>
      </c>
    </row>
    <row r="20" spans="1:6" ht="12.75">
      <c r="A20" s="66">
        <v>9</v>
      </c>
      <c r="B20" s="67"/>
      <c r="C20" s="550"/>
      <c r="D20" s="550"/>
      <c r="E20" s="550"/>
      <c r="F20" s="552">
        <f t="shared" si="0"/>
        <v>0</v>
      </c>
    </row>
    <row r="21" spans="1:6" ht="12.75">
      <c r="A21" s="66">
        <v>10</v>
      </c>
      <c r="B21" s="67"/>
      <c r="C21" s="550"/>
      <c r="D21" s="550"/>
      <c r="E21" s="550"/>
      <c r="F21" s="552">
        <f t="shared" si="0"/>
        <v>0</v>
      </c>
    </row>
    <row r="22" spans="1:6" ht="12.75">
      <c r="A22" s="66">
        <v>11</v>
      </c>
      <c r="B22" s="67"/>
      <c r="C22" s="550"/>
      <c r="D22" s="550"/>
      <c r="E22" s="550"/>
      <c r="F22" s="552">
        <f t="shared" si="0"/>
        <v>0</v>
      </c>
    </row>
    <row r="23" spans="1:6" ht="12.75">
      <c r="A23" s="66">
        <v>12</v>
      </c>
      <c r="B23" s="67"/>
      <c r="C23" s="550"/>
      <c r="D23" s="550"/>
      <c r="E23" s="550"/>
      <c r="F23" s="552">
        <f t="shared" si="0"/>
        <v>0</v>
      </c>
    </row>
    <row r="24" spans="1:6" ht="12.75">
      <c r="A24" s="66">
        <v>13</v>
      </c>
      <c r="B24" s="67"/>
      <c r="C24" s="550"/>
      <c r="D24" s="550"/>
      <c r="E24" s="550"/>
      <c r="F24" s="552">
        <f t="shared" si="0"/>
        <v>0</v>
      </c>
    </row>
    <row r="25" spans="1:6" ht="12" customHeight="1">
      <c r="A25" s="66">
        <v>14</v>
      </c>
      <c r="B25" s="67"/>
      <c r="C25" s="550"/>
      <c r="D25" s="550"/>
      <c r="E25" s="550"/>
      <c r="F25" s="552">
        <f t="shared" si="0"/>
        <v>0</v>
      </c>
    </row>
    <row r="26" spans="1:6" ht="12.75">
      <c r="A26" s="66">
        <v>15</v>
      </c>
      <c r="B26" s="67"/>
      <c r="C26" s="550"/>
      <c r="D26" s="550"/>
      <c r="E26" s="550"/>
      <c r="F26" s="552">
        <f t="shared" si="0"/>
        <v>0</v>
      </c>
    </row>
    <row r="27" spans="1:16" ht="11.25" customHeight="1">
      <c r="A27" s="68" t="s">
        <v>565</v>
      </c>
      <c r="B27" s="69" t="s">
        <v>835</v>
      </c>
      <c r="C27" s="536">
        <f>SUM(C12:C26)</f>
        <v>0</v>
      </c>
      <c r="D27" s="536"/>
      <c r="E27" s="536">
        <f>SUM(E12:E26)</f>
        <v>0</v>
      </c>
      <c r="F27" s="551">
        <f>SUM(F12:F26)</f>
        <v>0</v>
      </c>
      <c r="G27" s="526"/>
      <c r="H27" s="526"/>
      <c r="I27" s="526"/>
      <c r="J27" s="526"/>
      <c r="K27" s="526"/>
      <c r="L27" s="526"/>
      <c r="M27" s="526"/>
      <c r="N27" s="526"/>
      <c r="O27" s="526"/>
      <c r="P27" s="526"/>
    </row>
    <row r="28" spans="1:6" ht="16.5" customHeight="1">
      <c r="A28" s="66" t="s">
        <v>836</v>
      </c>
      <c r="B28" s="70"/>
      <c r="C28" s="536"/>
      <c r="D28" s="536"/>
      <c r="E28" s="536"/>
      <c r="F28" s="551"/>
    </row>
    <row r="29" spans="1:6" ht="12.75">
      <c r="A29" s="66" t="s">
        <v>544</v>
      </c>
      <c r="B29" s="70"/>
      <c r="C29" s="550"/>
      <c r="D29" s="550"/>
      <c r="E29" s="550"/>
      <c r="F29" s="552">
        <f>C29-E29</f>
        <v>0</v>
      </c>
    </row>
    <row r="30" spans="1:6" ht="12.75">
      <c r="A30" s="66" t="s">
        <v>547</v>
      </c>
      <c r="B30" s="70"/>
      <c r="C30" s="550"/>
      <c r="D30" s="550"/>
      <c r="E30" s="550"/>
      <c r="F30" s="552">
        <f aca="true" t="shared" si="1" ref="F30:F43">C30-E30</f>
        <v>0</v>
      </c>
    </row>
    <row r="31" spans="1:6" ht="12.75">
      <c r="A31" s="66" t="s">
        <v>550</v>
      </c>
      <c r="B31" s="70"/>
      <c r="C31" s="550"/>
      <c r="D31" s="550"/>
      <c r="E31" s="550"/>
      <c r="F31" s="552">
        <f t="shared" si="1"/>
        <v>0</v>
      </c>
    </row>
    <row r="32" spans="1:6" ht="12.75">
      <c r="A32" s="66" t="s">
        <v>553</v>
      </c>
      <c r="B32" s="70"/>
      <c r="C32" s="550"/>
      <c r="D32" s="550"/>
      <c r="E32" s="550"/>
      <c r="F32" s="552">
        <f t="shared" si="1"/>
        <v>0</v>
      </c>
    </row>
    <row r="33" spans="1:6" ht="12.75">
      <c r="A33" s="66">
        <v>5</v>
      </c>
      <c r="B33" s="67"/>
      <c r="C33" s="550"/>
      <c r="D33" s="550"/>
      <c r="E33" s="550"/>
      <c r="F33" s="552">
        <f t="shared" si="1"/>
        <v>0</v>
      </c>
    </row>
    <row r="34" spans="1:6" ht="12.75">
      <c r="A34" s="66">
        <v>6</v>
      </c>
      <c r="B34" s="67"/>
      <c r="C34" s="550"/>
      <c r="D34" s="550"/>
      <c r="E34" s="550"/>
      <c r="F34" s="552">
        <f t="shared" si="1"/>
        <v>0</v>
      </c>
    </row>
    <row r="35" spans="1:6" ht="12.75">
      <c r="A35" s="66">
        <v>7</v>
      </c>
      <c r="B35" s="67"/>
      <c r="C35" s="550"/>
      <c r="D35" s="550"/>
      <c r="E35" s="550"/>
      <c r="F35" s="552">
        <f t="shared" si="1"/>
        <v>0</v>
      </c>
    </row>
    <row r="36" spans="1:6" ht="12.75">
      <c r="A36" s="66">
        <v>8</v>
      </c>
      <c r="B36" s="67"/>
      <c r="C36" s="550"/>
      <c r="D36" s="550"/>
      <c r="E36" s="550"/>
      <c r="F36" s="552">
        <f t="shared" si="1"/>
        <v>0</v>
      </c>
    </row>
    <row r="37" spans="1:6" ht="12.75">
      <c r="A37" s="66">
        <v>9</v>
      </c>
      <c r="B37" s="67"/>
      <c r="C37" s="550"/>
      <c r="D37" s="550"/>
      <c r="E37" s="550"/>
      <c r="F37" s="552">
        <f t="shared" si="1"/>
        <v>0</v>
      </c>
    </row>
    <row r="38" spans="1:6" ht="12.75">
      <c r="A38" s="66">
        <v>10</v>
      </c>
      <c r="B38" s="67"/>
      <c r="C38" s="550"/>
      <c r="D38" s="550"/>
      <c r="E38" s="550"/>
      <c r="F38" s="552">
        <f t="shared" si="1"/>
        <v>0</v>
      </c>
    </row>
    <row r="39" spans="1:6" ht="12.75">
      <c r="A39" s="66">
        <v>11</v>
      </c>
      <c r="B39" s="67"/>
      <c r="C39" s="550"/>
      <c r="D39" s="550"/>
      <c r="E39" s="550"/>
      <c r="F39" s="552">
        <f t="shared" si="1"/>
        <v>0</v>
      </c>
    </row>
    <row r="40" spans="1:6" ht="12.75">
      <c r="A40" s="66">
        <v>12</v>
      </c>
      <c r="B40" s="67"/>
      <c r="C40" s="550"/>
      <c r="D40" s="550"/>
      <c r="E40" s="550"/>
      <c r="F40" s="552">
        <f t="shared" si="1"/>
        <v>0</v>
      </c>
    </row>
    <row r="41" spans="1:6" ht="12.75">
      <c r="A41" s="66">
        <v>13</v>
      </c>
      <c r="B41" s="67"/>
      <c r="C41" s="550"/>
      <c r="D41" s="550"/>
      <c r="E41" s="550"/>
      <c r="F41" s="552">
        <f t="shared" si="1"/>
        <v>0</v>
      </c>
    </row>
    <row r="42" spans="1:6" ht="12" customHeight="1">
      <c r="A42" s="66">
        <v>14</v>
      </c>
      <c r="B42" s="67"/>
      <c r="C42" s="550"/>
      <c r="D42" s="550"/>
      <c r="E42" s="550"/>
      <c r="F42" s="552">
        <f t="shared" si="1"/>
        <v>0</v>
      </c>
    </row>
    <row r="43" spans="1:6" ht="12.75">
      <c r="A43" s="66">
        <v>15</v>
      </c>
      <c r="B43" s="67"/>
      <c r="C43" s="550"/>
      <c r="D43" s="550"/>
      <c r="E43" s="550"/>
      <c r="F43" s="552">
        <f t="shared" si="1"/>
        <v>0</v>
      </c>
    </row>
    <row r="44" spans="1:16" ht="15" customHeight="1">
      <c r="A44" s="68" t="s">
        <v>582</v>
      </c>
      <c r="B44" s="69" t="s">
        <v>837</v>
      </c>
      <c r="C44" s="536">
        <f>SUM(C29:C43)</f>
        <v>0</v>
      </c>
      <c r="D44" s="536"/>
      <c r="E44" s="536">
        <f>SUM(E29:E43)</f>
        <v>0</v>
      </c>
      <c r="F44" s="551">
        <f>SUM(F29:F43)</f>
        <v>0</v>
      </c>
      <c r="G44" s="526"/>
      <c r="H44" s="526"/>
      <c r="I44" s="526"/>
      <c r="J44" s="526"/>
      <c r="K44" s="526"/>
      <c r="L44" s="526"/>
      <c r="M44" s="526"/>
      <c r="N44" s="526"/>
      <c r="O44" s="526"/>
      <c r="P44" s="526"/>
    </row>
    <row r="45" spans="1:6" ht="12.75" customHeight="1">
      <c r="A45" s="66" t="s">
        <v>838</v>
      </c>
      <c r="B45" s="70"/>
      <c r="C45" s="536"/>
      <c r="D45" s="536"/>
      <c r="E45" s="536"/>
      <c r="F45" s="551"/>
    </row>
    <row r="46" spans="1:6" ht="12.75">
      <c r="A46" s="66">
        <v>1</v>
      </c>
      <c r="B46" s="70"/>
      <c r="C46" s="550"/>
      <c r="D46" s="550"/>
      <c r="E46" s="550"/>
      <c r="F46" s="552">
        <f>C46-E46</f>
        <v>0</v>
      </c>
    </row>
    <row r="47" spans="1:6" ht="12.75">
      <c r="A47" s="66" t="s">
        <v>547</v>
      </c>
      <c r="B47" s="70"/>
      <c r="C47" s="550"/>
      <c r="D47" s="550"/>
      <c r="E47" s="550"/>
      <c r="F47" s="552">
        <f aca="true" t="shared" si="2" ref="F47:F60">C47-E47</f>
        <v>0</v>
      </c>
    </row>
    <row r="48" spans="1:6" ht="12.75">
      <c r="A48" s="66" t="s">
        <v>550</v>
      </c>
      <c r="B48" s="70"/>
      <c r="C48" s="550"/>
      <c r="D48" s="550"/>
      <c r="E48" s="550"/>
      <c r="F48" s="552">
        <f t="shared" si="2"/>
        <v>0</v>
      </c>
    </row>
    <row r="49" spans="1:6" ht="12.75">
      <c r="A49" s="66" t="s">
        <v>553</v>
      </c>
      <c r="B49" s="70"/>
      <c r="C49" s="550"/>
      <c r="D49" s="550"/>
      <c r="E49" s="550"/>
      <c r="F49" s="552">
        <f t="shared" si="2"/>
        <v>0</v>
      </c>
    </row>
    <row r="50" spans="1:6" ht="12.75">
      <c r="A50" s="66">
        <v>5</v>
      </c>
      <c r="B50" s="67"/>
      <c r="C50" s="550"/>
      <c r="D50" s="550"/>
      <c r="E50" s="550"/>
      <c r="F50" s="552">
        <f t="shared" si="2"/>
        <v>0</v>
      </c>
    </row>
    <row r="51" spans="1:6" ht="12.75">
      <c r="A51" s="66">
        <v>6</v>
      </c>
      <c r="B51" s="67"/>
      <c r="C51" s="550"/>
      <c r="D51" s="550"/>
      <c r="E51" s="550"/>
      <c r="F51" s="552">
        <f t="shared" si="2"/>
        <v>0</v>
      </c>
    </row>
    <row r="52" spans="1:6" ht="12.75">
      <c r="A52" s="66">
        <v>7</v>
      </c>
      <c r="B52" s="67"/>
      <c r="C52" s="550"/>
      <c r="D52" s="550"/>
      <c r="E52" s="550"/>
      <c r="F52" s="552">
        <f t="shared" si="2"/>
        <v>0</v>
      </c>
    </row>
    <row r="53" spans="1:6" ht="12.75">
      <c r="A53" s="66">
        <v>8</v>
      </c>
      <c r="B53" s="67"/>
      <c r="C53" s="550"/>
      <c r="D53" s="550"/>
      <c r="E53" s="550"/>
      <c r="F53" s="552">
        <f t="shared" si="2"/>
        <v>0</v>
      </c>
    </row>
    <row r="54" spans="1:6" ht="12.75">
      <c r="A54" s="66">
        <v>9</v>
      </c>
      <c r="B54" s="67"/>
      <c r="C54" s="550"/>
      <c r="D54" s="550"/>
      <c r="E54" s="550"/>
      <c r="F54" s="552">
        <f t="shared" si="2"/>
        <v>0</v>
      </c>
    </row>
    <row r="55" spans="1:6" ht="12.75">
      <c r="A55" s="66">
        <v>10</v>
      </c>
      <c r="B55" s="67"/>
      <c r="C55" s="550"/>
      <c r="D55" s="550"/>
      <c r="E55" s="550"/>
      <c r="F55" s="552">
        <f t="shared" si="2"/>
        <v>0</v>
      </c>
    </row>
    <row r="56" spans="1:6" ht="12.75">
      <c r="A56" s="66">
        <v>11</v>
      </c>
      <c r="B56" s="67"/>
      <c r="C56" s="550"/>
      <c r="D56" s="550"/>
      <c r="E56" s="550"/>
      <c r="F56" s="552">
        <f t="shared" si="2"/>
        <v>0</v>
      </c>
    </row>
    <row r="57" spans="1:6" ht="12.75">
      <c r="A57" s="66">
        <v>12</v>
      </c>
      <c r="B57" s="67"/>
      <c r="C57" s="550"/>
      <c r="D57" s="550"/>
      <c r="E57" s="550"/>
      <c r="F57" s="552">
        <f t="shared" si="2"/>
        <v>0</v>
      </c>
    </row>
    <row r="58" spans="1:6" ht="12.75">
      <c r="A58" s="66">
        <v>13</v>
      </c>
      <c r="B58" s="67"/>
      <c r="C58" s="550"/>
      <c r="D58" s="550"/>
      <c r="E58" s="550"/>
      <c r="F58" s="552">
        <f t="shared" si="2"/>
        <v>0</v>
      </c>
    </row>
    <row r="59" spans="1:6" ht="12" customHeight="1">
      <c r="A59" s="66">
        <v>14</v>
      </c>
      <c r="B59" s="67"/>
      <c r="C59" s="550"/>
      <c r="D59" s="550"/>
      <c r="E59" s="550"/>
      <c r="F59" s="552">
        <f t="shared" si="2"/>
        <v>0</v>
      </c>
    </row>
    <row r="60" spans="1:6" ht="12.75">
      <c r="A60" s="66">
        <v>15</v>
      </c>
      <c r="B60" s="67"/>
      <c r="C60" s="550"/>
      <c r="D60" s="550"/>
      <c r="E60" s="550"/>
      <c r="F60" s="552">
        <f t="shared" si="2"/>
        <v>0</v>
      </c>
    </row>
    <row r="61" spans="1:16" ht="12" customHeight="1">
      <c r="A61" s="68" t="s">
        <v>601</v>
      </c>
      <c r="B61" s="69" t="s">
        <v>839</v>
      </c>
      <c r="C61" s="536">
        <f>SUM(C46:C60)</f>
        <v>0</v>
      </c>
      <c r="D61" s="536"/>
      <c r="E61" s="536">
        <f>SUM(E46:E60)</f>
        <v>0</v>
      </c>
      <c r="F61" s="551">
        <f>SUM(F46:F60)</f>
        <v>0</v>
      </c>
      <c r="G61" s="526"/>
      <c r="H61" s="526"/>
      <c r="I61" s="526"/>
      <c r="J61" s="526"/>
      <c r="K61" s="526"/>
      <c r="L61" s="526"/>
      <c r="M61" s="526"/>
      <c r="N61" s="526"/>
      <c r="O61" s="526"/>
      <c r="P61" s="526"/>
    </row>
    <row r="62" spans="1:6" ht="18.75" customHeight="1">
      <c r="A62" s="66" t="s">
        <v>840</v>
      </c>
      <c r="B62" s="70"/>
      <c r="C62" s="536"/>
      <c r="D62" s="536"/>
      <c r="E62" s="536"/>
      <c r="F62" s="551"/>
    </row>
    <row r="63" spans="1:6" ht="12.75">
      <c r="A63" s="66" t="s">
        <v>544</v>
      </c>
      <c r="B63" s="70"/>
      <c r="C63" s="550"/>
      <c r="D63" s="550"/>
      <c r="E63" s="550"/>
      <c r="F63" s="552">
        <f>C63-E63</f>
        <v>0</v>
      </c>
    </row>
    <row r="64" spans="1:6" ht="12.75">
      <c r="A64" s="66" t="s">
        <v>547</v>
      </c>
      <c r="B64" s="70"/>
      <c r="C64" s="550"/>
      <c r="D64" s="550"/>
      <c r="E64" s="550"/>
      <c r="F64" s="552">
        <f aca="true" t="shared" si="3" ref="F64:F77">C64-E64</f>
        <v>0</v>
      </c>
    </row>
    <row r="65" spans="1:6" ht="12.75">
      <c r="A65" s="66" t="s">
        <v>550</v>
      </c>
      <c r="B65" s="70"/>
      <c r="C65" s="550"/>
      <c r="D65" s="550"/>
      <c r="E65" s="550"/>
      <c r="F65" s="552">
        <f t="shared" si="3"/>
        <v>0</v>
      </c>
    </row>
    <row r="66" spans="1:6" ht="12.75">
      <c r="A66" s="66" t="s">
        <v>553</v>
      </c>
      <c r="B66" s="70"/>
      <c r="C66" s="550"/>
      <c r="D66" s="550"/>
      <c r="E66" s="550"/>
      <c r="F66" s="552">
        <f t="shared" si="3"/>
        <v>0</v>
      </c>
    </row>
    <row r="67" spans="1:6" ht="12.75">
      <c r="A67" s="66">
        <v>5</v>
      </c>
      <c r="B67" s="67"/>
      <c r="C67" s="550"/>
      <c r="D67" s="550"/>
      <c r="E67" s="550"/>
      <c r="F67" s="552">
        <f t="shared" si="3"/>
        <v>0</v>
      </c>
    </row>
    <row r="68" spans="1:6" ht="12.75">
      <c r="A68" s="66">
        <v>6</v>
      </c>
      <c r="B68" s="67"/>
      <c r="C68" s="550"/>
      <c r="D68" s="550"/>
      <c r="E68" s="550"/>
      <c r="F68" s="552">
        <f t="shared" si="3"/>
        <v>0</v>
      </c>
    </row>
    <row r="69" spans="1:6" ht="12.75">
      <c r="A69" s="66">
        <v>7</v>
      </c>
      <c r="B69" s="67"/>
      <c r="C69" s="550"/>
      <c r="D69" s="550"/>
      <c r="E69" s="550"/>
      <c r="F69" s="552">
        <f t="shared" si="3"/>
        <v>0</v>
      </c>
    </row>
    <row r="70" spans="1:6" ht="12.75">
      <c r="A70" s="66">
        <v>8</v>
      </c>
      <c r="B70" s="67"/>
      <c r="C70" s="550"/>
      <c r="D70" s="550"/>
      <c r="E70" s="550"/>
      <c r="F70" s="552">
        <f t="shared" si="3"/>
        <v>0</v>
      </c>
    </row>
    <row r="71" spans="1:6" ht="12.75">
      <c r="A71" s="66">
        <v>9</v>
      </c>
      <c r="B71" s="67"/>
      <c r="C71" s="550"/>
      <c r="D71" s="550"/>
      <c r="E71" s="550"/>
      <c r="F71" s="552">
        <f t="shared" si="3"/>
        <v>0</v>
      </c>
    </row>
    <row r="72" spans="1:6" ht="12.75">
      <c r="A72" s="66">
        <v>10</v>
      </c>
      <c r="B72" s="67"/>
      <c r="C72" s="550"/>
      <c r="D72" s="550"/>
      <c r="E72" s="550"/>
      <c r="F72" s="552">
        <f t="shared" si="3"/>
        <v>0</v>
      </c>
    </row>
    <row r="73" spans="1:6" ht="12.75">
      <c r="A73" s="66">
        <v>11</v>
      </c>
      <c r="B73" s="67"/>
      <c r="C73" s="550"/>
      <c r="D73" s="550"/>
      <c r="E73" s="550"/>
      <c r="F73" s="552">
        <f t="shared" si="3"/>
        <v>0</v>
      </c>
    </row>
    <row r="74" spans="1:6" ht="12.75">
      <c r="A74" s="66">
        <v>12</v>
      </c>
      <c r="B74" s="67"/>
      <c r="C74" s="550"/>
      <c r="D74" s="550"/>
      <c r="E74" s="550"/>
      <c r="F74" s="552">
        <f t="shared" si="3"/>
        <v>0</v>
      </c>
    </row>
    <row r="75" spans="1:6" ht="12.75">
      <c r="A75" s="66">
        <v>13</v>
      </c>
      <c r="B75" s="67"/>
      <c r="C75" s="550"/>
      <c r="D75" s="550"/>
      <c r="E75" s="550"/>
      <c r="F75" s="552">
        <f t="shared" si="3"/>
        <v>0</v>
      </c>
    </row>
    <row r="76" spans="1:6" ht="12" customHeight="1">
      <c r="A76" s="66">
        <v>14</v>
      </c>
      <c r="B76" s="67"/>
      <c r="C76" s="550"/>
      <c r="D76" s="550"/>
      <c r="E76" s="550"/>
      <c r="F76" s="552">
        <f t="shared" si="3"/>
        <v>0</v>
      </c>
    </row>
    <row r="77" spans="1:6" ht="12.75">
      <c r="A77" s="66">
        <v>15</v>
      </c>
      <c r="B77" s="67"/>
      <c r="C77" s="550"/>
      <c r="D77" s="550"/>
      <c r="E77" s="550"/>
      <c r="F77" s="552">
        <f t="shared" si="3"/>
        <v>0</v>
      </c>
    </row>
    <row r="78" spans="1:16" ht="14.25" customHeight="1">
      <c r="A78" s="68" t="s">
        <v>841</v>
      </c>
      <c r="B78" s="69" t="s">
        <v>842</v>
      </c>
      <c r="C78" s="536">
        <f>SUM(C63:C77)</f>
        <v>0</v>
      </c>
      <c r="D78" s="536"/>
      <c r="E78" s="536">
        <f>SUM(E63:E77)</f>
        <v>0</v>
      </c>
      <c r="F78" s="551">
        <f>SUM(F63:F77)</f>
        <v>0</v>
      </c>
      <c r="G78" s="526"/>
      <c r="H78" s="526"/>
      <c r="I78" s="526"/>
      <c r="J78" s="526"/>
      <c r="K78" s="526"/>
      <c r="L78" s="526"/>
      <c r="M78" s="526"/>
      <c r="N78" s="526"/>
      <c r="O78" s="526"/>
      <c r="P78" s="526"/>
    </row>
    <row r="79" spans="1:16" ht="20.25" customHeight="1">
      <c r="A79" s="71" t="s">
        <v>843</v>
      </c>
      <c r="B79" s="69" t="s">
        <v>844</v>
      </c>
      <c r="C79" s="536">
        <f>C78+C61+C44+C27</f>
        <v>0</v>
      </c>
      <c r="D79" s="536"/>
      <c r="E79" s="536">
        <f>E78+E61+E44+E27</f>
        <v>0</v>
      </c>
      <c r="F79" s="551">
        <f>F78+F61+F44+F27</f>
        <v>0</v>
      </c>
      <c r="G79" s="526"/>
      <c r="H79" s="526"/>
      <c r="I79" s="526"/>
      <c r="J79" s="526"/>
      <c r="K79" s="526"/>
      <c r="L79" s="526"/>
      <c r="M79" s="526"/>
      <c r="N79" s="526"/>
      <c r="O79" s="526"/>
      <c r="P79" s="526"/>
    </row>
    <row r="80" spans="1:6" ht="15" customHeight="1">
      <c r="A80" s="64" t="s">
        <v>845</v>
      </c>
      <c r="B80" s="69"/>
      <c r="C80" s="536"/>
      <c r="D80" s="536"/>
      <c r="E80" s="536"/>
      <c r="F80" s="551"/>
    </row>
    <row r="81" spans="1:6" ht="14.25" customHeight="1">
      <c r="A81" s="66" t="s">
        <v>832</v>
      </c>
      <c r="B81" s="70"/>
      <c r="C81" s="536"/>
      <c r="D81" s="536"/>
      <c r="E81" s="536"/>
      <c r="F81" s="551"/>
    </row>
    <row r="82" spans="1:6" ht="12.75">
      <c r="A82" s="66" t="s">
        <v>833</v>
      </c>
      <c r="B82" s="70"/>
      <c r="C82" s="550"/>
      <c r="D82" s="550"/>
      <c r="E82" s="550"/>
      <c r="F82" s="552">
        <f>C82-E82</f>
        <v>0</v>
      </c>
    </row>
    <row r="83" spans="1:6" ht="12.75">
      <c r="A83" s="66" t="s">
        <v>834</v>
      </c>
      <c r="B83" s="70"/>
      <c r="C83" s="550"/>
      <c r="D83" s="550"/>
      <c r="E83" s="550"/>
      <c r="F83" s="552">
        <f aca="true" t="shared" si="4" ref="F83:F96">C83-E83</f>
        <v>0</v>
      </c>
    </row>
    <row r="84" spans="1:6" ht="12.75">
      <c r="A84" s="66" t="s">
        <v>550</v>
      </c>
      <c r="B84" s="70"/>
      <c r="C84" s="550"/>
      <c r="D84" s="550"/>
      <c r="E84" s="550"/>
      <c r="F84" s="552">
        <f t="shared" si="4"/>
        <v>0</v>
      </c>
    </row>
    <row r="85" spans="1:6" ht="12.75">
      <c r="A85" s="66" t="s">
        <v>553</v>
      </c>
      <c r="B85" s="70"/>
      <c r="C85" s="550"/>
      <c r="D85" s="550"/>
      <c r="E85" s="550"/>
      <c r="F85" s="552">
        <f t="shared" si="4"/>
        <v>0</v>
      </c>
    </row>
    <row r="86" spans="1:6" ht="12.75">
      <c r="A86" s="66">
        <v>5</v>
      </c>
      <c r="B86" s="67"/>
      <c r="C86" s="550"/>
      <c r="D86" s="550"/>
      <c r="E86" s="550"/>
      <c r="F86" s="552">
        <f t="shared" si="4"/>
        <v>0</v>
      </c>
    </row>
    <row r="87" spans="1:6" ht="12.75">
      <c r="A87" s="66">
        <v>6</v>
      </c>
      <c r="B87" s="67"/>
      <c r="C87" s="550"/>
      <c r="D87" s="550"/>
      <c r="E87" s="550"/>
      <c r="F87" s="552">
        <f t="shared" si="4"/>
        <v>0</v>
      </c>
    </row>
    <row r="88" spans="1:6" ht="12.75">
      <c r="A88" s="66">
        <v>7</v>
      </c>
      <c r="B88" s="67"/>
      <c r="C88" s="550"/>
      <c r="D88" s="550"/>
      <c r="E88" s="550"/>
      <c r="F88" s="552">
        <f t="shared" si="4"/>
        <v>0</v>
      </c>
    </row>
    <row r="89" spans="1:6" ht="12.75">
      <c r="A89" s="66">
        <v>8</v>
      </c>
      <c r="B89" s="67"/>
      <c r="C89" s="550"/>
      <c r="D89" s="550"/>
      <c r="E89" s="550"/>
      <c r="F89" s="552">
        <f t="shared" si="4"/>
        <v>0</v>
      </c>
    </row>
    <row r="90" spans="1:6" ht="12" customHeight="1">
      <c r="A90" s="66">
        <v>9</v>
      </c>
      <c r="B90" s="67"/>
      <c r="C90" s="550"/>
      <c r="D90" s="550"/>
      <c r="E90" s="550"/>
      <c r="F90" s="552">
        <f t="shared" si="4"/>
        <v>0</v>
      </c>
    </row>
    <row r="91" spans="1:6" ht="12.75">
      <c r="A91" s="66">
        <v>10</v>
      </c>
      <c r="B91" s="67"/>
      <c r="C91" s="550"/>
      <c r="D91" s="550"/>
      <c r="E91" s="550"/>
      <c r="F91" s="552">
        <f t="shared" si="4"/>
        <v>0</v>
      </c>
    </row>
    <row r="92" spans="1:6" ht="12.75">
      <c r="A92" s="66">
        <v>11</v>
      </c>
      <c r="B92" s="67"/>
      <c r="C92" s="550"/>
      <c r="D92" s="550"/>
      <c r="E92" s="550"/>
      <c r="F92" s="552">
        <f t="shared" si="4"/>
        <v>0</v>
      </c>
    </row>
    <row r="93" spans="1:6" ht="12.75">
      <c r="A93" s="66">
        <v>12</v>
      </c>
      <c r="B93" s="67"/>
      <c r="C93" s="550"/>
      <c r="D93" s="550"/>
      <c r="E93" s="550"/>
      <c r="F93" s="552">
        <f t="shared" si="4"/>
        <v>0</v>
      </c>
    </row>
    <row r="94" spans="1:6" ht="12.75">
      <c r="A94" s="66">
        <v>13</v>
      </c>
      <c r="B94" s="67"/>
      <c r="C94" s="550"/>
      <c r="D94" s="550"/>
      <c r="E94" s="550"/>
      <c r="F94" s="552">
        <f t="shared" si="4"/>
        <v>0</v>
      </c>
    </row>
    <row r="95" spans="1:6" ht="12" customHeight="1">
      <c r="A95" s="66">
        <v>14</v>
      </c>
      <c r="B95" s="67"/>
      <c r="C95" s="550"/>
      <c r="D95" s="550"/>
      <c r="E95" s="550"/>
      <c r="F95" s="552">
        <f t="shared" si="4"/>
        <v>0</v>
      </c>
    </row>
    <row r="96" spans="1:6" ht="12.75">
      <c r="A96" s="66">
        <v>15</v>
      </c>
      <c r="B96" s="67"/>
      <c r="C96" s="550"/>
      <c r="D96" s="550"/>
      <c r="E96" s="550"/>
      <c r="F96" s="552">
        <f t="shared" si="4"/>
        <v>0</v>
      </c>
    </row>
    <row r="97" spans="1:16" ht="15" customHeight="1">
      <c r="A97" s="68" t="s">
        <v>565</v>
      </c>
      <c r="B97" s="69" t="s">
        <v>846</v>
      </c>
      <c r="C97" s="536">
        <f>SUM(C82:C96)</f>
        <v>0</v>
      </c>
      <c r="D97" s="536"/>
      <c r="E97" s="536">
        <f>SUM(E82:E96)</f>
        <v>0</v>
      </c>
      <c r="F97" s="551">
        <f>SUM(F82:F96)</f>
        <v>0</v>
      </c>
      <c r="G97" s="526"/>
      <c r="H97" s="526"/>
      <c r="I97" s="526"/>
      <c r="J97" s="526"/>
      <c r="K97" s="526"/>
      <c r="L97" s="526"/>
      <c r="M97" s="526"/>
      <c r="N97" s="526"/>
      <c r="O97" s="526"/>
      <c r="P97" s="526"/>
    </row>
    <row r="98" spans="1:6" ht="15.75" customHeight="1">
      <c r="A98" s="66" t="s">
        <v>836</v>
      </c>
      <c r="B98" s="70"/>
      <c r="C98" s="536"/>
      <c r="D98" s="536"/>
      <c r="E98" s="536"/>
      <c r="F98" s="551"/>
    </row>
    <row r="99" spans="1:6" ht="12.75">
      <c r="A99" s="66" t="s">
        <v>544</v>
      </c>
      <c r="B99" s="70"/>
      <c r="C99" s="550"/>
      <c r="D99" s="550"/>
      <c r="E99" s="550"/>
      <c r="F99" s="552">
        <f>C99-E99</f>
        <v>0</v>
      </c>
    </row>
    <row r="100" spans="1:6" ht="12.75">
      <c r="A100" s="66" t="s">
        <v>547</v>
      </c>
      <c r="B100" s="70"/>
      <c r="C100" s="550"/>
      <c r="D100" s="550"/>
      <c r="E100" s="550"/>
      <c r="F100" s="552">
        <f aca="true" t="shared" si="5" ref="F100:F113">C100-E100</f>
        <v>0</v>
      </c>
    </row>
    <row r="101" spans="1:6" ht="12.75">
      <c r="A101" s="66" t="s">
        <v>550</v>
      </c>
      <c r="B101" s="70"/>
      <c r="C101" s="550"/>
      <c r="D101" s="550"/>
      <c r="E101" s="550"/>
      <c r="F101" s="552">
        <f t="shared" si="5"/>
        <v>0</v>
      </c>
    </row>
    <row r="102" spans="1:6" ht="12.75">
      <c r="A102" s="66" t="s">
        <v>553</v>
      </c>
      <c r="B102" s="70"/>
      <c r="C102" s="550"/>
      <c r="D102" s="550"/>
      <c r="E102" s="550"/>
      <c r="F102" s="552">
        <f t="shared" si="5"/>
        <v>0</v>
      </c>
    </row>
    <row r="103" spans="1:6" ht="12.75">
      <c r="A103" s="66">
        <v>5</v>
      </c>
      <c r="B103" s="67"/>
      <c r="C103" s="550"/>
      <c r="D103" s="550"/>
      <c r="E103" s="550"/>
      <c r="F103" s="552">
        <f t="shared" si="5"/>
        <v>0</v>
      </c>
    </row>
    <row r="104" spans="1:6" ht="12.75">
      <c r="A104" s="66">
        <v>6</v>
      </c>
      <c r="B104" s="67"/>
      <c r="C104" s="550"/>
      <c r="D104" s="550"/>
      <c r="E104" s="550"/>
      <c r="F104" s="552">
        <f t="shared" si="5"/>
        <v>0</v>
      </c>
    </row>
    <row r="105" spans="1:6" ht="12.75">
      <c r="A105" s="66">
        <v>7</v>
      </c>
      <c r="B105" s="67"/>
      <c r="C105" s="550"/>
      <c r="D105" s="550"/>
      <c r="E105" s="550"/>
      <c r="F105" s="552">
        <f t="shared" si="5"/>
        <v>0</v>
      </c>
    </row>
    <row r="106" spans="1:6" ht="12.75">
      <c r="A106" s="66">
        <v>8</v>
      </c>
      <c r="B106" s="67"/>
      <c r="C106" s="550"/>
      <c r="D106" s="550"/>
      <c r="E106" s="550"/>
      <c r="F106" s="552">
        <f t="shared" si="5"/>
        <v>0</v>
      </c>
    </row>
    <row r="107" spans="1:6" ht="12" customHeight="1">
      <c r="A107" s="66">
        <v>9</v>
      </c>
      <c r="B107" s="67"/>
      <c r="C107" s="550"/>
      <c r="D107" s="550"/>
      <c r="E107" s="550"/>
      <c r="F107" s="552">
        <f t="shared" si="5"/>
        <v>0</v>
      </c>
    </row>
    <row r="108" spans="1:6" ht="12.75">
      <c r="A108" s="66">
        <v>10</v>
      </c>
      <c r="B108" s="67"/>
      <c r="C108" s="550"/>
      <c r="D108" s="550"/>
      <c r="E108" s="550"/>
      <c r="F108" s="552">
        <f t="shared" si="5"/>
        <v>0</v>
      </c>
    </row>
    <row r="109" spans="1:6" ht="12.75">
      <c r="A109" s="66">
        <v>11</v>
      </c>
      <c r="B109" s="67"/>
      <c r="C109" s="550"/>
      <c r="D109" s="550"/>
      <c r="E109" s="550"/>
      <c r="F109" s="552">
        <f t="shared" si="5"/>
        <v>0</v>
      </c>
    </row>
    <row r="110" spans="1:6" ht="12.75">
      <c r="A110" s="66">
        <v>12</v>
      </c>
      <c r="B110" s="67"/>
      <c r="C110" s="550"/>
      <c r="D110" s="550"/>
      <c r="E110" s="550"/>
      <c r="F110" s="552">
        <f t="shared" si="5"/>
        <v>0</v>
      </c>
    </row>
    <row r="111" spans="1:6" ht="12.75">
      <c r="A111" s="66">
        <v>13</v>
      </c>
      <c r="B111" s="67"/>
      <c r="C111" s="550"/>
      <c r="D111" s="550"/>
      <c r="E111" s="550"/>
      <c r="F111" s="552">
        <f t="shared" si="5"/>
        <v>0</v>
      </c>
    </row>
    <row r="112" spans="1:6" ht="12" customHeight="1">
      <c r="A112" s="66">
        <v>14</v>
      </c>
      <c r="B112" s="67"/>
      <c r="C112" s="550"/>
      <c r="D112" s="550"/>
      <c r="E112" s="550"/>
      <c r="F112" s="552">
        <f t="shared" si="5"/>
        <v>0</v>
      </c>
    </row>
    <row r="113" spans="1:6" ht="12.75">
      <c r="A113" s="66">
        <v>15</v>
      </c>
      <c r="B113" s="67"/>
      <c r="C113" s="550"/>
      <c r="D113" s="550"/>
      <c r="E113" s="550"/>
      <c r="F113" s="552">
        <f t="shared" si="5"/>
        <v>0</v>
      </c>
    </row>
    <row r="114" spans="1:16" ht="11.25" customHeight="1">
      <c r="A114" s="68" t="s">
        <v>582</v>
      </c>
      <c r="B114" s="69" t="s">
        <v>847</v>
      </c>
      <c r="C114" s="536">
        <f>SUM(C99:C113)</f>
        <v>0</v>
      </c>
      <c r="D114" s="536"/>
      <c r="E114" s="536">
        <f>SUM(E99:E113)</f>
        <v>0</v>
      </c>
      <c r="F114" s="551">
        <f>SUM(F99:F113)</f>
        <v>0</v>
      </c>
      <c r="G114" s="526"/>
      <c r="H114" s="526"/>
      <c r="I114" s="526"/>
      <c r="J114" s="526"/>
      <c r="K114" s="526"/>
      <c r="L114" s="526"/>
      <c r="M114" s="526"/>
      <c r="N114" s="526"/>
      <c r="O114" s="526"/>
      <c r="P114" s="526"/>
    </row>
    <row r="115" spans="1:6" ht="15" customHeight="1">
      <c r="A115" s="66" t="s">
        <v>838</v>
      </c>
      <c r="B115" s="70"/>
      <c r="C115" s="536"/>
      <c r="D115" s="536"/>
      <c r="E115" s="536"/>
      <c r="F115" s="551"/>
    </row>
    <row r="116" spans="1:6" ht="12.75">
      <c r="A116" s="66" t="s">
        <v>868</v>
      </c>
      <c r="B116" s="70"/>
      <c r="C116" s="550">
        <v>13</v>
      </c>
      <c r="D116" s="550">
        <v>5</v>
      </c>
      <c r="E116" s="550"/>
      <c r="F116" s="552">
        <f>C116-E116</f>
        <v>13</v>
      </c>
    </row>
    <row r="117" spans="1:6" ht="12.75">
      <c r="A117" s="66" t="s">
        <v>547</v>
      </c>
      <c r="B117" s="70"/>
      <c r="C117" s="550"/>
      <c r="D117" s="550"/>
      <c r="E117" s="550"/>
      <c r="F117" s="552">
        <f aca="true" t="shared" si="6" ref="F117:F130">C117-E117</f>
        <v>0</v>
      </c>
    </row>
    <row r="118" spans="1:6" ht="12.75">
      <c r="A118" s="66" t="s">
        <v>550</v>
      </c>
      <c r="B118" s="70"/>
      <c r="C118" s="550"/>
      <c r="D118" s="550"/>
      <c r="E118" s="550"/>
      <c r="F118" s="552">
        <f t="shared" si="6"/>
        <v>0</v>
      </c>
    </row>
    <row r="119" spans="1:6" ht="12.75">
      <c r="A119" s="66" t="s">
        <v>553</v>
      </c>
      <c r="B119" s="70"/>
      <c r="C119" s="550"/>
      <c r="D119" s="550"/>
      <c r="E119" s="550"/>
      <c r="F119" s="552">
        <f t="shared" si="6"/>
        <v>0</v>
      </c>
    </row>
    <row r="120" spans="1:6" ht="12.75">
      <c r="A120" s="66">
        <v>5</v>
      </c>
      <c r="B120" s="67"/>
      <c r="C120" s="550"/>
      <c r="D120" s="550"/>
      <c r="E120" s="550"/>
      <c r="F120" s="552">
        <f t="shared" si="6"/>
        <v>0</v>
      </c>
    </row>
    <row r="121" spans="1:6" ht="12.75">
      <c r="A121" s="66">
        <v>6</v>
      </c>
      <c r="B121" s="67"/>
      <c r="C121" s="550"/>
      <c r="D121" s="550"/>
      <c r="E121" s="550"/>
      <c r="F121" s="552">
        <f t="shared" si="6"/>
        <v>0</v>
      </c>
    </row>
    <row r="122" spans="1:6" ht="12.75">
      <c r="A122" s="66">
        <v>7</v>
      </c>
      <c r="B122" s="67"/>
      <c r="C122" s="550"/>
      <c r="D122" s="550"/>
      <c r="E122" s="550"/>
      <c r="F122" s="552">
        <f t="shared" si="6"/>
        <v>0</v>
      </c>
    </row>
    <row r="123" spans="1:6" ht="12.75">
      <c r="A123" s="66">
        <v>8</v>
      </c>
      <c r="B123" s="67"/>
      <c r="C123" s="550"/>
      <c r="D123" s="550"/>
      <c r="E123" s="550"/>
      <c r="F123" s="552">
        <f t="shared" si="6"/>
        <v>0</v>
      </c>
    </row>
    <row r="124" spans="1:6" ht="12" customHeight="1">
      <c r="A124" s="66">
        <v>9</v>
      </c>
      <c r="B124" s="67"/>
      <c r="C124" s="550"/>
      <c r="D124" s="550"/>
      <c r="E124" s="550"/>
      <c r="F124" s="552">
        <f t="shared" si="6"/>
        <v>0</v>
      </c>
    </row>
    <row r="125" spans="1:6" ht="12.75">
      <c r="A125" s="66">
        <v>10</v>
      </c>
      <c r="B125" s="67"/>
      <c r="C125" s="550"/>
      <c r="D125" s="550"/>
      <c r="E125" s="550"/>
      <c r="F125" s="552">
        <f t="shared" si="6"/>
        <v>0</v>
      </c>
    </row>
    <row r="126" spans="1:6" ht="12.75">
      <c r="A126" s="66">
        <v>11</v>
      </c>
      <c r="B126" s="67"/>
      <c r="C126" s="550"/>
      <c r="D126" s="550"/>
      <c r="E126" s="550"/>
      <c r="F126" s="552">
        <f t="shared" si="6"/>
        <v>0</v>
      </c>
    </row>
    <row r="127" spans="1:6" ht="12.75">
      <c r="A127" s="66">
        <v>12</v>
      </c>
      <c r="B127" s="67"/>
      <c r="C127" s="550"/>
      <c r="D127" s="550"/>
      <c r="E127" s="550"/>
      <c r="F127" s="552">
        <f t="shared" si="6"/>
        <v>0</v>
      </c>
    </row>
    <row r="128" spans="1:6" ht="12.75">
      <c r="A128" s="66">
        <v>13</v>
      </c>
      <c r="B128" s="67"/>
      <c r="C128" s="550"/>
      <c r="D128" s="550"/>
      <c r="E128" s="550"/>
      <c r="F128" s="552">
        <f t="shared" si="6"/>
        <v>0</v>
      </c>
    </row>
    <row r="129" spans="1:6" ht="12" customHeight="1">
      <c r="A129" s="66">
        <v>14</v>
      </c>
      <c r="B129" s="67"/>
      <c r="C129" s="550"/>
      <c r="D129" s="550"/>
      <c r="E129" s="550"/>
      <c r="F129" s="552">
        <f t="shared" si="6"/>
        <v>0</v>
      </c>
    </row>
    <row r="130" spans="1:6" ht="12.75">
      <c r="A130" s="66">
        <v>15</v>
      </c>
      <c r="B130" s="67"/>
      <c r="C130" s="550"/>
      <c r="D130" s="550"/>
      <c r="E130" s="550"/>
      <c r="F130" s="552">
        <f t="shared" si="6"/>
        <v>0</v>
      </c>
    </row>
    <row r="131" spans="1:16" ht="15.75" customHeight="1">
      <c r="A131" s="68" t="s">
        <v>601</v>
      </c>
      <c r="B131" s="69" t="s">
        <v>848</v>
      </c>
      <c r="C131" s="536">
        <f>SUM(C116:C130)</f>
        <v>13</v>
      </c>
      <c r="D131" s="536"/>
      <c r="E131" s="536">
        <f>SUM(E116:E130)</f>
        <v>0</v>
      </c>
      <c r="F131" s="551">
        <f>SUM(F116:F130)</f>
        <v>13</v>
      </c>
      <c r="G131" s="526"/>
      <c r="H131" s="526"/>
      <c r="I131" s="526"/>
      <c r="J131" s="526"/>
      <c r="K131" s="526"/>
      <c r="L131" s="526"/>
      <c r="M131" s="526"/>
      <c r="N131" s="526"/>
      <c r="O131" s="526"/>
      <c r="P131" s="526"/>
    </row>
    <row r="132" spans="1:6" ht="12.75" customHeight="1">
      <c r="A132" s="66" t="s">
        <v>840</v>
      </c>
      <c r="B132" s="70"/>
      <c r="C132" s="536"/>
      <c r="D132" s="536"/>
      <c r="E132" s="536"/>
      <c r="F132" s="551"/>
    </row>
    <row r="133" spans="1:6" ht="12.75">
      <c r="A133" s="66" t="s">
        <v>544</v>
      </c>
      <c r="B133" s="70"/>
      <c r="C133" s="550"/>
      <c r="D133" s="550"/>
      <c r="E133" s="550"/>
      <c r="F133" s="552">
        <f>C133-E133</f>
        <v>0</v>
      </c>
    </row>
    <row r="134" spans="1:6" ht="12.75">
      <c r="A134" s="66" t="s">
        <v>547</v>
      </c>
      <c r="B134" s="70"/>
      <c r="C134" s="550"/>
      <c r="D134" s="550"/>
      <c r="E134" s="550"/>
      <c r="F134" s="552">
        <f aca="true" t="shared" si="7" ref="F134:F147">C134-E134</f>
        <v>0</v>
      </c>
    </row>
    <row r="135" spans="1:6" ht="12.75">
      <c r="A135" s="66" t="s">
        <v>550</v>
      </c>
      <c r="B135" s="70"/>
      <c r="C135" s="550"/>
      <c r="D135" s="550"/>
      <c r="E135" s="550"/>
      <c r="F135" s="552">
        <f t="shared" si="7"/>
        <v>0</v>
      </c>
    </row>
    <row r="136" spans="1:6" ht="12.75">
      <c r="A136" s="66" t="s">
        <v>553</v>
      </c>
      <c r="B136" s="70"/>
      <c r="C136" s="550"/>
      <c r="D136" s="550"/>
      <c r="E136" s="550"/>
      <c r="F136" s="552">
        <f t="shared" si="7"/>
        <v>0</v>
      </c>
    </row>
    <row r="137" spans="1:6" ht="12.75">
      <c r="A137" s="66">
        <v>5</v>
      </c>
      <c r="B137" s="67"/>
      <c r="C137" s="550"/>
      <c r="D137" s="550"/>
      <c r="E137" s="550"/>
      <c r="F137" s="552">
        <f t="shared" si="7"/>
        <v>0</v>
      </c>
    </row>
    <row r="138" spans="1:6" ht="12.75">
      <c r="A138" s="66">
        <v>6</v>
      </c>
      <c r="B138" s="67"/>
      <c r="C138" s="550"/>
      <c r="D138" s="550"/>
      <c r="E138" s="550"/>
      <c r="F138" s="552">
        <f t="shared" si="7"/>
        <v>0</v>
      </c>
    </row>
    <row r="139" spans="1:6" ht="12.75">
      <c r="A139" s="66">
        <v>7</v>
      </c>
      <c r="B139" s="67"/>
      <c r="C139" s="550"/>
      <c r="D139" s="550"/>
      <c r="E139" s="550"/>
      <c r="F139" s="552">
        <f t="shared" si="7"/>
        <v>0</v>
      </c>
    </row>
    <row r="140" spans="1:6" ht="12.75">
      <c r="A140" s="66">
        <v>8</v>
      </c>
      <c r="B140" s="67"/>
      <c r="C140" s="550"/>
      <c r="D140" s="550"/>
      <c r="E140" s="550"/>
      <c r="F140" s="552">
        <f t="shared" si="7"/>
        <v>0</v>
      </c>
    </row>
    <row r="141" spans="1:6" ht="12" customHeight="1">
      <c r="A141" s="66">
        <v>9</v>
      </c>
      <c r="B141" s="67"/>
      <c r="C141" s="550"/>
      <c r="D141" s="550"/>
      <c r="E141" s="550"/>
      <c r="F141" s="552">
        <f t="shared" si="7"/>
        <v>0</v>
      </c>
    </row>
    <row r="142" spans="1:6" ht="12.75">
      <c r="A142" s="66">
        <v>10</v>
      </c>
      <c r="B142" s="67"/>
      <c r="C142" s="550"/>
      <c r="D142" s="550"/>
      <c r="E142" s="550"/>
      <c r="F142" s="552">
        <f t="shared" si="7"/>
        <v>0</v>
      </c>
    </row>
    <row r="143" spans="1:6" ht="12.75">
      <c r="A143" s="66">
        <v>11</v>
      </c>
      <c r="B143" s="67"/>
      <c r="C143" s="550"/>
      <c r="D143" s="550"/>
      <c r="E143" s="550"/>
      <c r="F143" s="552">
        <f t="shared" si="7"/>
        <v>0</v>
      </c>
    </row>
    <row r="144" spans="1:6" ht="12.75">
      <c r="A144" s="66">
        <v>12</v>
      </c>
      <c r="B144" s="67"/>
      <c r="C144" s="550"/>
      <c r="D144" s="550"/>
      <c r="E144" s="550"/>
      <c r="F144" s="552">
        <f t="shared" si="7"/>
        <v>0</v>
      </c>
    </row>
    <row r="145" spans="1:6" ht="12.75">
      <c r="A145" s="66">
        <v>13</v>
      </c>
      <c r="B145" s="67"/>
      <c r="C145" s="550"/>
      <c r="D145" s="550"/>
      <c r="E145" s="550"/>
      <c r="F145" s="552">
        <f t="shared" si="7"/>
        <v>0</v>
      </c>
    </row>
    <row r="146" spans="1:6" ht="12" customHeight="1">
      <c r="A146" s="66">
        <v>14</v>
      </c>
      <c r="B146" s="67"/>
      <c r="C146" s="550"/>
      <c r="D146" s="550"/>
      <c r="E146" s="550"/>
      <c r="F146" s="552">
        <f t="shared" si="7"/>
        <v>0</v>
      </c>
    </row>
    <row r="147" spans="1:6" ht="12.75">
      <c r="A147" s="66">
        <v>15</v>
      </c>
      <c r="B147" s="67"/>
      <c r="C147" s="550"/>
      <c r="D147" s="550"/>
      <c r="E147" s="550"/>
      <c r="F147" s="552">
        <f t="shared" si="7"/>
        <v>0</v>
      </c>
    </row>
    <row r="148" spans="1:16" ht="17.25" customHeight="1">
      <c r="A148" s="68" t="s">
        <v>841</v>
      </c>
      <c r="B148" s="69" t="s">
        <v>849</v>
      </c>
      <c r="C148" s="536">
        <f>SUM(C133:C147)</f>
        <v>0</v>
      </c>
      <c r="D148" s="536"/>
      <c r="E148" s="536">
        <f>SUM(E133:E147)</f>
        <v>0</v>
      </c>
      <c r="F148" s="551">
        <f>SUM(F133:F147)</f>
        <v>0</v>
      </c>
      <c r="G148" s="526"/>
      <c r="H148" s="526"/>
      <c r="I148" s="526"/>
      <c r="J148" s="526"/>
      <c r="K148" s="526"/>
      <c r="L148" s="526"/>
      <c r="M148" s="526"/>
      <c r="N148" s="526"/>
      <c r="O148" s="526"/>
      <c r="P148" s="526"/>
    </row>
    <row r="149" spans="1:16" ht="19.5" customHeight="1">
      <c r="A149" s="71" t="s">
        <v>850</v>
      </c>
      <c r="B149" s="69" t="s">
        <v>851</v>
      </c>
      <c r="C149" s="536">
        <f>C148+C131+C114+C97</f>
        <v>13</v>
      </c>
      <c r="D149" s="536"/>
      <c r="E149" s="536">
        <f>E148+E131+E114+E97</f>
        <v>0</v>
      </c>
      <c r="F149" s="551">
        <f>F148+F131+F114+F97</f>
        <v>13</v>
      </c>
      <c r="G149" s="526"/>
      <c r="H149" s="526"/>
      <c r="I149" s="526"/>
      <c r="J149" s="526"/>
      <c r="K149" s="526"/>
      <c r="L149" s="526"/>
      <c r="M149" s="526"/>
      <c r="N149" s="526"/>
      <c r="O149" s="526"/>
      <c r="P149" s="526"/>
    </row>
    <row r="150" spans="1:6" ht="19.5" customHeight="1">
      <c r="A150" s="72"/>
      <c r="B150" s="73"/>
      <c r="C150" s="74"/>
      <c r="D150" s="74"/>
      <c r="E150" s="74"/>
      <c r="F150" s="74"/>
    </row>
    <row r="151" spans="1:6" ht="12.75">
      <c r="A151" s="560" t="s">
        <v>852</v>
      </c>
      <c r="B151" s="561"/>
      <c r="C151" s="638" t="s">
        <v>853</v>
      </c>
      <c r="D151" s="638"/>
      <c r="E151" s="638"/>
      <c r="F151" s="638"/>
    </row>
    <row r="152" spans="1:6" ht="12.75">
      <c r="A152" s="75"/>
      <c r="B152" s="76"/>
      <c r="C152" s="75"/>
      <c r="D152" s="75"/>
      <c r="E152" s="75"/>
      <c r="F152" s="75"/>
    </row>
    <row r="153" spans="1:6" ht="12.75">
      <c r="A153" s="75"/>
      <c r="B153" s="76"/>
      <c r="C153" s="638" t="s">
        <v>860</v>
      </c>
      <c r="D153" s="638"/>
      <c r="E153" s="638"/>
      <c r="F153" s="638"/>
    </row>
    <row r="154" spans="3:5" ht="12.75">
      <c r="C154" s="75"/>
      <c r="E154" s="75"/>
    </row>
  </sheetData>
  <sheetProtection/>
  <mergeCells count="5">
    <mergeCell ref="C153:F153"/>
    <mergeCell ref="C151:F151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s.stoyanova</cp:lastModifiedBy>
  <cp:lastPrinted>2004-04-29T08:37:36Z</cp:lastPrinted>
  <dcterms:created xsi:type="dcterms:W3CDTF">2000-06-29T12:02:40Z</dcterms:created>
  <dcterms:modified xsi:type="dcterms:W3CDTF">2010-07-30T16:51:00Z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