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<sst xmlns="http://schemas.openxmlformats.org/spreadsheetml/2006/main" count="1063" uniqueCount="872">
  <si>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</si>
  <si>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</si>
  <si>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</si>
  <si>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</si>
  <si>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</si>
  <si>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</si>
  <si>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</si>
  <si>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</si>
  <si>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</si>
  <si>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</si>
  <si>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</si>
  <si>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</si>
  <si>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</si>
  <si>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</si>
  <si>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</si>
  <si>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</si>
  <si>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</si>
  <si>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</si>
  <si>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</si>
  <si>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</si>
  <si>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</si>
  <si>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</si>
  <si>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</si>
  <si>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</si>
  <si>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</si>
  <si>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</si>
  <si>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</si>
  <si>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</si>
  <si>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</si>
  <si>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</si>
  <si>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</si>
  <si>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</si>
  <si>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</si>
  <si>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</si>
  <si>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</si>
  <si>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</si>
  <si>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</si>
  <si>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</si>
  <si>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</si>
  <si>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</si>
  <si>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</si>
  <si>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</si>
  <si>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</si>
  <si>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</si>
  <si>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</si>
  <si>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</si>
  <si>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</si>
  <si>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</si>
  <si>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</si>
  <si>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</si>
  <si>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</si>
  <si>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</si>
  <si>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</si>
  <si>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</si>
  <si>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</si>
  <si>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</si>
  <si>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</si>
  <si>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</si>
  <si>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</si>
  <si>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</si>
  <si>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</si>
  <si>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</si>
  <si>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</si>
  <si>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</si>
  <si>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</si>
  <si>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</si>
  <si>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</si>
  <si>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</si>
  <si>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</si>
  <si>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</si>
  <si>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</si>
  <si>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</si>
  <si>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</si>
  <si>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</si>
  <si>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</si>
  <si>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</si>
  <si>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</si>
  <si>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</si>
  <si>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</si>
  <si>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</si>
  <si>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</si>
  <si>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</si>
  <si>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</si>
  <si>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</si>
  <si>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</si>
  <si>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</si>
  <si>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</si>
  <si>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</si>
  <si>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</si>
  <si>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</si>
  <si>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</si>
  <si>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</si>
  <si>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</si>
  <si>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</si>
  <si>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</si>
  <si>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</si>
  <si>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</si>
  <si>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</si>
  <si>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</si>
  <si>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</si>
  <si>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</si>
  <si>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</si>
  <si>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</si>
  <si>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</si>
  <si>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</si>
  <si>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</si>
  <si>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</si>
  <si>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</si>
  <si>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</si>
  <si>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</si>
  <si>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</si>
  <si>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</si>
  <si>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</si>
  <si>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</si>
  <si>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</si>
  <si>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</si>
  <si>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</si>
  <si>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</si>
  <si>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</si>
  <si>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</si>
  <si>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</si>
  <si>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</si>
  <si>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</si>
  <si>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</si>
  <si>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</si>
  <si>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</si>
  <si>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</si>
  <si>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</si>
  <si>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</si>
  <si>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</si>
  <si>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</si>
  <si>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</si>
  <si>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</si>
  <si>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</si>
  <si>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</si>
  <si>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</si>
  <si>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</si>
  <si>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</si>
  <si>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</si>
  <si>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</si>
  <si>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</si>
  <si>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</si>
  <si>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</si>
  <si>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</si>
  <si>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</si>
  <si>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</si>
  <si>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</si>
  <si>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</si>
  <si>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</si>
  <si>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</si>
  <si>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</si>
  <si>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</si>
  <si>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</si>
  <si>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</si>
  <si>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</si>
  <si>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</si>
  <si>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</si>
  <si>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</si>
  <si>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</si>
  <si>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</si>
  <si>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</si>
  <si>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</si>
  <si>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</si>
  <si>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</si>
  <si>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</si>
  <si>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</si>
  <si>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</si>
  <si>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</si>
  <si>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</si>
  <si>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</si>
  <si>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</si>
  <si>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</si>
  <si>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</si>
  <si>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</si>
  <si>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</si>
  <si>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</si>
  <si>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</si>
  <si>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</si>
  <si>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</si>
  <si>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</si>
  <si>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</si>
  <si>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</si>
  <si>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</si>
  <si>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</si>
  <si>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</si>
  <si>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</si>
  <si>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</si>
  <si>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</si>
  <si>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</si>
  <si>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</si>
  <si>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</si>
  <si>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</si>
  <si>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</si>
  <si>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</si>
  <si>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</si>
  <si>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</si>
  <si>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</si>
  <si>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</si>
  <si>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</si>
  <si>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</si>
  <si>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</si>
  <si>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</si>
  <si>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</si>
  <si>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</si>
  <si>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</si>
  <si>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</si>
  <si>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</si>
  <si>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</si>
  <si>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</si>
  <si>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</si>
  <si>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</si>
  <si>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</si>
  <si>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</si>
  <si>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</si>
  <si>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</si>
  <si>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</si>
  <si>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</si>
  <si>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</si>
  <si>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</si>
  <si>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</si>
  <si>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</si>
  <si>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</si>
  <si>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</si>
  <si>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</si>
  <si>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</si>
  <si>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</si>
  <si>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</si>
  <si>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</si>
  <si>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</si>
  <si>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</si>
  <si>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</si>
  <si>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</si>
  <si>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</si>
  <si>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</si>
  <si>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</si>
  <si>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</si>
  <si>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</si>
  <si>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</si>
  <si>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</si>
  <si>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</si>
  <si>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</si>
  <si>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</si>
  <si>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</si>
  <si>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</si>
  <si>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</si>
  <si>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</si>
  <si>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</si>
  <si>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</si>
  <si>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</si>
  <si>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</si>
  <si>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</si>
  <si>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</si>
  <si>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</si>
  <si>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</si>
  <si>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</si>
  <si>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</si>
  <si>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</si>
  <si>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</si>
  <si>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</si>
  <si>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</si>
  <si>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</si>
  <si>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</si>
  <si>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</si>
  <si>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</si>
  <si>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</si>
  <si>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</si>
  <si>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</si>
  <si>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</si>
  <si>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</si>
  <si>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</si>
  <si>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</si>
  <si>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</si>
  <si>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</si>
  <si>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</si>
  <si>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</si>
  <si>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</si>
  <si>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</si>
  <si>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</si>
  <si>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</si>
  <si>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</si>
  <si>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</si>
  <si>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</si>
  <si>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</si>
  <si>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</si>
  <si>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</si>
  <si>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</si>
  <si>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</si>
  <si>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</si>
  <si>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</si>
  <si>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</si>
  <si>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</si>
  <si>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</si>
  <si>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</si>
  <si>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</si>
  <si>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</si>
  <si>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</si>
  <si>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</si>
  <si>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</si>
  <si>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</si>
  <si>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</si>
  <si>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</si>
  <si>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</si>
  <si>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</si>
  <si>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</si>
  <si>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</si>
  <si>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</si>
  <si>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</si>
  <si>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</si>
  <si>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</si>
  <si>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</si>
  <si>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</si>
  <si>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</si>
  <si>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</si>
  <si>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</si>
  <si>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</si>
  <si>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</si>
  <si>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</si>
  <si>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</si>
  <si>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</si>
  <si>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</si>
  <si>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</si>
  <si>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</si>
  <si>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</si>
  <si>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</si>
  <si>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</si>
  <si>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</si>
  <si>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</si>
  <si>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</si>
  <si>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</si>
  <si>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</si>
  <si>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</si>
  <si>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</si>
  <si>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</si>
  <si>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</si>
  <si>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</si>
  <si>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</si>
  <si>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</si>
  <si>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</si>
  <si>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</si>
  <si>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</si>
  <si>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</si>
  <si>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</si>
  <si>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</si>
  <si>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</si>
  <si>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</si>
  <si>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</si>
  <si>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</si>
  <si>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</si>
  <si>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</si>
  <si>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</si>
  <si>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</si>
  <si>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</si>
  <si>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</si>
  <si>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</si>
  <si>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</si>
  <si>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</si>
  <si>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</si>
  <si>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</si>
  <si>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</si>
  <si>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</si>
  <si>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</si>
  <si>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</si>
  <si>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</si>
  <si>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</si>
  <si>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</si>
  <si>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</si>
  <si>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</si>
  <si>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</si>
  <si>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</si>
  <si>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</si>
  <si>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</si>
  <si>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</si>
  <si>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</si>
  <si>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</si>
  <si>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</si>
  <si>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</si>
  <si>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</si>
  <si>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</si>
  <si>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</si>
  <si>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</si>
  <si>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</si>
  <si>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</si>
  <si>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</si>
  <si>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</si>
  <si>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</si>
  <si>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</si>
  <si>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</si>
  <si>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</si>
  <si>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</si>
  <si>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</si>
  <si>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</si>
  <si>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</si>
  <si>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</si>
  <si>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</si>
  <si>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</si>
  <si>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</si>
  <si>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</si>
  <si>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</si>
  <si>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</si>
  <si>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</si>
  <si>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</si>
  <si>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</si>
  <si>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</si>
  <si>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</si>
  <si>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</si>
  <si>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</si>
  <si>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</si>
  <si>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</si>
  <si>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</si>
  <si>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</si>
  <si>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</si>
  <si>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</si>
  <si>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</si>
  <si>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</si>
  <si>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</si>
  <si>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</si>
  <si>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</si>
  <si>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</si>
  <si>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</si>
  <si>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</si>
  <si>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</si>
  <si>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</si>
  <si>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</si>
  <si>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</si>
  <si>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</si>
  <si>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</si>
  <si>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</si>
  <si>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</si>
  <si>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</si>
  <si>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</si>
  <si>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</si>
  <si>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</si>
  <si>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</si>
  <si>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</si>
  <si>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</si>
  <si>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</si>
  <si>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</si>
  <si>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</si>
  <si>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</si>
  <si>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</si>
  <si>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</si>
  <si>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</si>
  <si>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</si>
  <si>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</si>
  <si>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</si>
  <si>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</si>
  <si>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</si>
  <si>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</si>
  <si>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</si>
  <si>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</si>
  <si>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</si>
  <si>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</si>
  <si>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</si>
  <si>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</si>
  <si>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</si>
  <si>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</si>
  <si>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</si>
  <si>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</si>
  <si>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</si>
  <si>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</si>
  <si>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</si>
  <si>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</si>
  <si>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</si>
  <si>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</si>
  <si>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</si>
  <si>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</si>
  <si>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</si>
  <si>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</si>
  <si>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</si>
  <si>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</si>
  <si>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</si>
  <si>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</si>
  <si>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</si>
  <si>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</si>
  <si>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</si>
  <si>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</si>
  <si>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</si>
  <si>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</si>
  <si>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</si>
  <si>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</si>
  <si>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</si>
  <si>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</si>
  <si>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</si>
  <si>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</si>
  <si>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</si>
  <si>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</si>
  <si>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</si>
  <si>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</si>
  <si>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</si>
  <si>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</si>
  <si>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</si>
  <si>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</si>
  <si>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</si>
  <si>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</si>
  <si>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</si>
  <si>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</si>
  <si>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</si>
  <si>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</si>
  <si>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</si>
  <si>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</si>
  <si>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</si>
  <si>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</si>
  <si>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</si>
  <si>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</si>
  <si>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</si>
  <si>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</si>
  <si>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</si>
  <si>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</si>
  <si>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</si>
  <si>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</si>
  <si>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</si>
  <si>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</si>
  <si>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</si>
  <si>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</si>
  <si>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</si>
  <si>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</si>
  <si>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</si>
  <si>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</si>
  <si>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</si>
  <si>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</si>
  <si>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</si>
  <si>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</si>
  <si>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</si>
  <si>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</si>
  <si>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</si>
  <si>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</si>
  <si>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</si>
  <si>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</si>
  <si>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</si>
  <si>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</si>
  <si>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</si>
  <si>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</si>
  <si>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</si>
  <si>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</si>
  <si>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</si>
  <si>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</si>
  <si>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</si>
  <si>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</si>
  <si>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</si>
  <si>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</si>
  <si>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</si>
  <si>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</si>
  <si>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</si>
  <si>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</si>
  <si>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</si>
  <si>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</si>
  <si>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</si>
  <si>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</si>
  <si>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</si>
  <si>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</si>
  <si>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</si>
  <si>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</si>
  <si>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</si>
  <si>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</si>
  <si>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</si>
  <si>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</si>
  <si>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</si>
  <si>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</si>
  <si>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</si>
  <si>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</si>
  <si>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</si>
  <si>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</si>
  <si>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</si>
  <si>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</si>
  <si>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</si>
  <si>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</si>
  <si>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</si>
  <si>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</si>
  <si>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</si>
  <si>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</si>
  <si>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</si>
  <si>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</si>
  <si>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</si>
  <si>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</si>
  <si>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</si>
  <si>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</si>
  <si>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</si>
  <si>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</si>
  <si>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</si>
  <si>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</si>
  <si>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</si>
  <si>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</si>
  <si>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</si>
  <si>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</si>
  <si>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</si>
  <si>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</si>
  <si>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</si>
  <si>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</si>
  <si>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</si>
  <si>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</si>
  <si>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</si>
  <si>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</si>
  <si>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</si>
  <si>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</si>
  <si>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</si>
  <si>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</si>
  <si>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</si>
  <si>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</si>
  <si>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</si>
  <si>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</si>
  <si>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</si>
  <si>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</si>
  <si>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</si>
  <si>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</si>
  <si>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</si>
  <si>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</si>
  <si>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</si>
  <si>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</si>
  <si>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</si>
  <si>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</si>
  <si>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</si>
  <si>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</si>
  <si>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</si>
  <si>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</si>
  <si>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</si>
  <si>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</si>
  <si>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</si>
  <si>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</si>
  <si>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</si>
  <si>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</si>
  <si>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</si>
  <si>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</si>
  <si>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</si>
  <si>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</si>
  <si>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</si>
  <si>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</si>
  <si>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</si>
  <si>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</si>
  <si>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</si>
  <si>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</si>
  <si>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</si>
  <si>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</si>
  <si>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</si>
  <si>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</si>
  <si>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</si>
  <si>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</si>
  <si>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</si>
  <si>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</si>
  <si>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</si>
  <si>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</si>
  <si>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</si>
  <si>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</si>
  <si>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</si>
  <si>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</si>
  <si>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</si>
  <si>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</si>
  <si>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</si>
  <si>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</si>
  <si>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</si>
  <si>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</si>
  <si>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</si>
  <si>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</si>
  <si>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</si>
  <si>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</si>
  <si>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</si>
  <si>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</si>
  <si>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</si>
  <si>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</si>
  <si>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</si>
  <si>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</si>
  <si>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</si>
  <si>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</si>
  <si>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</si>
  <si>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</si>
  <si>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</si>
  <si>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</si>
  <si>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</si>
  <si>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</si>
  <si>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</si>
  <si>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</si>
  <si>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</si>
  <si>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</si>
  <si>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</si>
  <si>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</si>
  <si>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</si>
  <si>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</si>
  <si>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</si>
  <si>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</si>
  <si>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</si>
  <si>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</si>
  <si>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</si>
  <si>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</si>
  <si>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</si>
  <si>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</si>
  <si>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</si>
  <si>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</si>
  <si>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</si>
  <si>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</si>
  <si>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</si>
  <si>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</si>
  <si>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</si>
  <si>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</si>
  <si>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</si>
  <si>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</si>
  <si>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</si>
  <si>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</si>
  <si>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</si>
  <si>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</si>
  <si>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</si>
  <si>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</si>
  <si>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</si>
  <si>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</si>
  <si>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</si>
  <si>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</si>
  <si>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</si>
  <si>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</si>
  <si>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</si>
  <si>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</si>
  <si>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</si>
  <si>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</si>
  <si>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</si>
  <si>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</si>
  <si>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</si>
  <si>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</si>
  <si>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</si>
  <si>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</si>
  <si>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</si>
  <si>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</si>
  <si>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</si>
  <si>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</si>
  <si>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</si>
  <si>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</si>
  <si>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</si>
  <si>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</si>
  <si>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</si>
  <si>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</si>
  <si>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</si>
  <si>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</si>
  <si>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</si>
  <si>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</si>
  <si>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</si>
  <si>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</si>
  <si>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</si>
  <si>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</si>
  <si>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</si>
  <si>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</si>
  <si>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</si>
  <si>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</si>
  <si>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</si>
  <si>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</si>
  <si>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</si>
  <si>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</si>
  <si>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</si>
  <si>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</si>
  <si>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</si>
  <si>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</si>
  <si>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</si>
  <si>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</si>
  <si>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</si>
  <si>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</si>
  <si>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</si>
  <si>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</si>
  <si>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</si>
  <si>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</si>
  <si>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</si>
  <si>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</si>
  <si>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</si>
  <si>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</si>
  <si>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</si>
  <si>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</si>
  <si>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</si>
  <si>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</si>
  <si>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</si>
  <si>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</si>
  <si>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</si>
  <si>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</si>
  <si>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</si>
  <si>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</si>
  <si>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</si>
  <si>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</si>
  <si>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</si>
  <si>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</si>
  <si>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</si>
  <si>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</si>
  <si>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</si>
  <si>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</si>
  <si>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</si>
  <si>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</si>
  <si>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</si>
  <si>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</si>
  <si>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</si>
  <si>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</si>
  <si>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</si>
  <si>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</si>
  <si>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</si>
  <si>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</si>
  <si>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</si>
  <si>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</si>
  <si>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</si>
  <si>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</si>
  <si>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</si>
  <si>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</si>
  <si>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</si>
  <si>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</si>
  <si>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</si>
  <si>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</si>
  <si>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</si>
  <si>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</si>
  <si>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</si>
  <si>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</si>
  <si>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</si>
  <si>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</si>
  <si>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</si>
  <si>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</si>
  <si>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</si>
  <si>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</si>
  <si>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</si>
  <si>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</si>
  <si>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</si>
  <si>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</si>
  <si>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</si>
  <si>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</si>
  <si>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</si>
  <si>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</si>
  <si>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</si>
  <si>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</si>
  <si>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</si>
  <si>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</si>
  <si>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</si>
  <si>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</si>
  <si>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</si>
  <si>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</si>
  <si>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</si>
  <si>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</si>
  <si>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</si>
  <si>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</si>
  <si>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</si>
  <si>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</si>
  <si>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</si>
  <si>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</si>
  <si>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</si>
  <si>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</si>
  <si>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</si>
  <si>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</si>
  <si>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</si>
  <si>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</si>
  <si>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</si>
  <si>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</si>
  <si>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</si>
  <si>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</si>
  <si>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</si>
  <si>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</si>
  <si>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</si>
  <si>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</si>
  <si>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</si>
  <si>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</si>
  <si>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</si>
  <si>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</si>
  <si>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</si>
  <si>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</si>
  <si>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</si>
  <si>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</si>
  <si>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</si>
  <si>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</si>
  <si>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</si>
  <si>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</si>
  <si>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</si>
  <si>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</si>
  <si>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</si>
  <si>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</si>
  <si>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</si>
  <si>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</si>
  <si>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</si>
  <si>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</si>
  <si>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</si>
  <si>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</si>
  <si>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</si>
  <si>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</si>
  <si>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</si>
  <si>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</si>
  <si>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</si>
  <si>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01.01.2011 - 31.03.2011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</si>
</sst>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1">
      <selection activeCell="D68" sqref="D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861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1344</v>
      </c>
      <c r="H11" s="152">
        <v>1344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1344</v>
      </c>
      <c r="H12" s="153">
        <v>1344</v>
      </c>
    </row>
    <row r="13" spans="1:8" ht="15">
      <c r="A13" s="235" t="s">
        <v>28</v>
      </c>
      <c r="B13" s="241" t="s">
        <v>29</v>
      </c>
      <c r="C13" s="151">
        <v>3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</v>
      </c>
      <c r="D15" s="151">
        <v>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1344</v>
      </c>
      <c r="H17" s="154">
        <f>H11+H14+H15+H16</f>
        <v>1344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</v>
      </c>
      <c r="D19" s="155">
        <f>SUM(D11:D18)</f>
        <v>68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121</v>
      </c>
      <c r="H21" s="156">
        <f>SUM(H22:H24)</f>
        <v>121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</v>
      </c>
      <c r="H22" s="152">
        <v>121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121</v>
      </c>
      <c r="H25" s="154">
        <f>H19+H20+H21</f>
        <v>121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504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504</v>
      </c>
      <c r="H28" s="152">
        <v>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61</v>
      </c>
      <c r="H31" s="152">
        <v>503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565</v>
      </c>
      <c r="H33" s="154">
        <f>H27+H31+H32</f>
        <v>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2030</v>
      </c>
      <c r="H36" s="154">
        <f>H25+H17+H33</f>
        <v>1969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2258</v>
      </c>
      <c r="D47" s="151">
        <v>2289</v>
      </c>
      <c r="E47" s="251" t="s">
        <v>145</v>
      </c>
      <c r="F47" s="242" t="s">
        <v>146</v>
      </c>
      <c r="G47" s="152">
        <v>8802</v>
      </c>
      <c r="H47" s="152">
        <v>10268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162</v>
      </c>
      <c r="H48" s="152">
        <v>227</v>
      </c>
    </row>
    <row r="49" spans="1:18" ht="15">
      <c r="A49" s="235" t="s">
        <v>151</v>
      </c>
      <c r="B49" s="241" t="s">
        <v>152</v>
      </c>
      <c r="C49" s="151">
        <v>5576</v>
      </c>
      <c r="D49" s="151">
        <v>5739</v>
      </c>
      <c r="E49" s="251" t="s">
        <v>51</v>
      </c>
      <c r="F49" s="245" t="s">
        <v>153</v>
      </c>
      <c r="G49" s="154">
        <f>SUM(G43:G48)</f>
        <v>8964</v>
      </c>
      <c r="H49" s="154">
        <f>SUM(H43:H48)</f>
        <v>10495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</v>
      </c>
      <c r="D50" s="151">
        <v>2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7836</v>
      </c>
      <c r="D51" s="155">
        <f>SUM(D47:D50)</f>
        <v>8030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7901</v>
      </c>
      <c r="D55" s="155">
        <f>D19+D20+D21+D27+D32+D45+D51+D53+D54</f>
        <v>8105</v>
      </c>
      <c r="E55" s="237" t="s">
        <v>172</v>
      </c>
      <c r="F55" s="261" t="s">
        <v>173</v>
      </c>
      <c r="G55" s="154">
        <f>G49+G51+G52+G53+G54</f>
        <v>8964</v>
      </c>
      <c r="H55" s="154">
        <f>H49+H51+H52+H53+H54</f>
        <v>10495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596</v>
      </c>
      <c r="D60" s="151">
        <v>654</v>
      </c>
      <c r="E60" s="237" t="s">
        <v>185</v>
      </c>
      <c r="F60" s="242" t="s">
        <v>186</v>
      </c>
      <c r="G60" s="152">
        <v>4400</v>
      </c>
      <c r="H60" s="152">
        <v>4400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843</v>
      </c>
      <c r="H61" s="154">
        <f>SUM(H62:H68)</f>
        <v>252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706</v>
      </c>
      <c r="H62" s="152">
        <v>150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596</v>
      </c>
      <c r="D64" s="155">
        <f>SUM(D58:D63)</f>
        <v>654</v>
      </c>
      <c r="E64" s="237" t="s">
        <v>200</v>
      </c>
      <c r="F64" s="242" t="s">
        <v>201</v>
      </c>
      <c r="G64" s="152">
        <v>84</v>
      </c>
      <c r="H64" s="152">
        <v>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12</v>
      </c>
    </row>
    <row r="67" spans="1:8" ht="15">
      <c r="A67" s="235" t="s">
        <v>207</v>
      </c>
      <c r="B67" s="241" t="s">
        <v>208</v>
      </c>
      <c r="C67" s="151">
        <v>2538</v>
      </c>
      <c r="D67" s="151">
        <v>2627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78</v>
      </c>
      <c r="D68" s="151">
        <v>220</v>
      </c>
      <c r="E68" s="237" t="s">
        <v>213</v>
      </c>
      <c r="F68" s="242" t="s">
        <v>214</v>
      </c>
      <c r="G68" s="152">
        <v>39</v>
      </c>
      <c r="H68" s="152">
        <v>70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429</v>
      </c>
      <c r="H69" s="152">
        <v>382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5672</v>
      </c>
      <c r="H71" s="161">
        <f>H59+H60+H61+H69+H70</f>
        <v>5034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5445</v>
      </c>
      <c r="D74" s="151">
        <v>5815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8061</v>
      </c>
      <c r="D75" s="155">
        <f>SUM(D67:D74)</f>
        <v>8662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5672</v>
      </c>
      <c r="H79" s="162">
        <f>H71+H74+H75+H76</f>
        <v>5034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95</v>
      </c>
      <c r="D88" s="151">
        <v>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108</v>
      </c>
      <c r="D91" s="155">
        <f>SUM(D87:D90)</f>
        <v>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8765</v>
      </c>
      <c r="D93" s="155">
        <f>D64+D75+D84+D91+D92</f>
        <v>9393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16666</v>
      </c>
      <c r="D94" s="164">
        <f>D93+D55</f>
        <v>17498</v>
      </c>
      <c r="E94" s="449" t="s">
        <v>270</v>
      </c>
      <c r="F94" s="289" t="s">
        <v>271</v>
      </c>
      <c r="G94" s="165">
        <f>G36+G39+G55+G79</f>
        <v>16666</v>
      </c>
      <c r="H94" s="165">
        <f>H36+H39+H55+H79</f>
        <v>17498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40652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2" t="s">
        <v>868</v>
      </c>
      <c r="D100" s="583"/>
      <c r="E100" s="583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01.01.2011 - 31.03.2011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</v>
      </c>
      <c r="D9" s="46">
        <v>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63</v>
      </c>
      <c r="D10" s="46">
        <v>54</v>
      </c>
      <c r="E10" s="298" t="s">
        <v>288</v>
      </c>
      <c r="F10" s="549" t="s">
        <v>289</v>
      </c>
      <c r="G10" s="550">
        <v>1522</v>
      </c>
      <c r="H10" s="550">
        <v>1414</v>
      </c>
    </row>
    <row r="11" spans="1:8" ht="12">
      <c r="A11" s="298" t="s">
        <v>290</v>
      </c>
      <c r="B11" s="299" t="s">
        <v>291</v>
      </c>
      <c r="C11" s="46">
        <v>11</v>
      </c>
      <c r="D11" s="46">
        <v>11</v>
      </c>
      <c r="E11" s="300" t="s">
        <v>292</v>
      </c>
      <c r="F11" s="549" t="s">
        <v>293</v>
      </c>
      <c r="G11" s="550">
        <v>72</v>
      </c>
      <c r="H11" s="550">
        <v>88</v>
      </c>
    </row>
    <row r="12" spans="1:8" ht="12">
      <c r="A12" s="298" t="s">
        <v>294</v>
      </c>
      <c r="B12" s="299" t="s">
        <v>295</v>
      </c>
      <c r="C12" s="46">
        <v>84</v>
      </c>
      <c r="D12" s="46">
        <v>90</v>
      </c>
      <c r="E12" s="300" t="s">
        <v>78</v>
      </c>
      <c r="F12" s="549" t="s">
        <v>296</v>
      </c>
      <c r="G12" s="550">
        <v>74</v>
      </c>
      <c r="H12" s="550">
        <v>29</v>
      </c>
    </row>
    <row r="13" spans="1:18" ht="12">
      <c r="A13" s="298" t="s">
        <v>297</v>
      </c>
      <c r="B13" s="299" t="s">
        <v>298</v>
      </c>
      <c r="C13" s="46">
        <v>10</v>
      </c>
      <c r="D13" s="46">
        <v>10</v>
      </c>
      <c r="E13" s="301" t="s">
        <v>51</v>
      </c>
      <c r="F13" s="551" t="s">
        <v>299</v>
      </c>
      <c r="G13" s="548">
        <f>SUM(G9:G12)</f>
        <v>1668</v>
      </c>
      <c r="H13" s="548">
        <f>SUM(H9:H12)</f>
        <v>1531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1503</v>
      </c>
      <c r="D14" s="46">
        <v>1407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66</v>
      </c>
      <c r="D16" s="47">
        <v>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1743</v>
      </c>
      <c r="D19" s="49">
        <f>SUM(D9:D15)+D16</f>
        <v>1586</v>
      </c>
      <c r="E19" s="304" t="s">
        <v>316</v>
      </c>
      <c r="F19" s="552" t="s">
        <v>317</v>
      </c>
      <c r="G19" s="550">
        <v>326</v>
      </c>
      <c r="H19" s="550">
        <v>401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188</v>
      </c>
      <c r="D22" s="46">
        <v>220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326</v>
      </c>
      <c r="H24" s="548">
        <f>SUM(H19:H23)</f>
        <v>401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190</v>
      </c>
      <c r="D26" s="49">
        <f>SUM(D22:D25)</f>
        <v>221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1933</v>
      </c>
      <c r="D28" s="50">
        <f>D26+D19</f>
        <v>1807</v>
      </c>
      <c r="E28" s="127" t="s">
        <v>338</v>
      </c>
      <c r="F28" s="554" t="s">
        <v>339</v>
      </c>
      <c r="G28" s="548">
        <f>G13+G15+G24</f>
        <v>1994</v>
      </c>
      <c r="H28" s="548">
        <f>H13+H15+H24</f>
        <v>1932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61</v>
      </c>
      <c r="D30" s="50">
        <f>IF((H28-D28)&gt;0,H28-D28,0)</f>
        <v>125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1933</v>
      </c>
      <c r="D33" s="49">
        <f>D28-D31+D32</f>
        <v>1807</v>
      </c>
      <c r="E33" s="127" t="s">
        <v>352</v>
      </c>
      <c r="F33" s="554" t="s">
        <v>353</v>
      </c>
      <c r="G33" s="53">
        <f>G32-G31+G28</f>
        <v>1994</v>
      </c>
      <c r="H33" s="53">
        <f>H32-H31+H28</f>
        <v>1932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61</v>
      </c>
      <c r="D34" s="50">
        <f>IF((H33-D33)&gt;0,H33-D33,0)</f>
        <v>125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61</v>
      </c>
      <c r="D39" s="460">
        <f>+IF((H33-D33-D35)&gt;0,H33-D33-D35,0)</f>
        <v>125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61</v>
      </c>
      <c r="D41" s="52">
        <f>IF(H39=0,IF(D39-D40&gt;0,D39-D40+H40,0),IF(H39-H40&lt;0,H40-H39+D39,0))</f>
        <v>125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1994</v>
      </c>
      <c r="D42" s="53">
        <f>D33+D35+D39</f>
        <v>1932</v>
      </c>
      <c r="E42" s="128" t="s">
        <v>379</v>
      </c>
      <c r="F42" s="129" t="s">
        <v>380</v>
      </c>
      <c r="G42" s="53">
        <f>G39+G33</f>
        <v>1994</v>
      </c>
      <c r="H42" s="53">
        <f>H39+H33</f>
        <v>1932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40652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01.01.2011 - 31.03.2011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3337</v>
      </c>
      <c r="D10" s="54">
        <v>3512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-1908</v>
      </c>
      <c r="D11" s="54">
        <v>-2085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-95</v>
      </c>
      <c r="D13" s="54">
        <v>-99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-93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-128</v>
      </c>
      <c r="D19" s="54">
        <v>-266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1204</v>
      </c>
      <c r="D20" s="55">
        <f>SUM(D10:D19)</f>
        <v>967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-68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-1467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925</v>
      </c>
      <c r="D36" s="54">
        <v>401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-374</v>
      </c>
      <c r="D37" s="54">
        <v>-1192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-82</v>
      </c>
      <c r="D38" s="54">
        <v>-75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-175</v>
      </c>
      <c r="D39" s="54">
        <v>-211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-1173</v>
      </c>
      <c r="D42" s="55">
        <f>SUM(D34:D41)</f>
        <v>-1077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31</v>
      </c>
      <c r="D43" s="55">
        <f>D42+D32+D20</f>
        <v>-133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77</v>
      </c>
      <c r="D44" s="132">
        <v>421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108</v>
      </c>
      <c r="D45" s="55">
        <f>D44+D43</f>
        <v>288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40652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26" sqref="D2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01.01.2011 - 31.03.2011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1344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121</v>
      </c>
      <c r="G11" s="58">
        <f>'справка №1-БАЛАНС'!H23</f>
        <v>0</v>
      </c>
      <c r="H11" s="60"/>
      <c r="I11" s="58">
        <f>'справка №1-БАЛАНС'!H28+'справка №1-БАЛАНС'!H31</f>
        <v>504</v>
      </c>
      <c r="J11" s="58">
        <f>'справка №1-БАЛАНС'!H29+'справка №1-БАЛАНС'!H32</f>
        <v>0</v>
      </c>
      <c r="K11" s="60"/>
      <c r="L11" s="344">
        <f>SUM(C11:K11)</f>
        <v>1969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1344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121</v>
      </c>
      <c r="G15" s="61">
        <f t="shared" si="2"/>
        <v>0</v>
      </c>
      <c r="H15" s="61">
        <f t="shared" si="2"/>
        <v>0</v>
      </c>
      <c r="I15" s="61">
        <f t="shared" si="2"/>
        <v>504</v>
      </c>
      <c r="J15" s="61">
        <f t="shared" si="2"/>
        <v>0</v>
      </c>
      <c r="K15" s="61">
        <f t="shared" si="2"/>
        <v>0</v>
      </c>
      <c r="L15" s="344">
        <f t="shared" si="1"/>
        <v>1969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61</v>
      </c>
      <c r="J16" s="345">
        <f>+'справка №1-БАЛАНС'!G32</f>
        <v>0</v>
      </c>
      <c r="K16" s="60"/>
      <c r="L16" s="344">
        <f t="shared" si="1"/>
        <v>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1344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121</v>
      </c>
      <c r="G29" s="59">
        <f t="shared" si="6"/>
        <v>0</v>
      </c>
      <c r="H29" s="59">
        <f t="shared" si="6"/>
        <v>0</v>
      </c>
      <c r="I29" s="59">
        <f t="shared" si="6"/>
        <v>565</v>
      </c>
      <c r="J29" s="59">
        <f t="shared" si="6"/>
        <v>0</v>
      </c>
      <c r="K29" s="59">
        <f t="shared" si="6"/>
        <v>0</v>
      </c>
      <c r="L29" s="344">
        <f t="shared" si="1"/>
        <v>2030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1344</v>
      </c>
      <c r="D32" s="59">
        <f t="shared" si="7"/>
        <v>0</v>
      </c>
      <c r="E32" s="59">
        <f t="shared" si="7"/>
        <v>0</v>
      </c>
      <c r="F32" s="59">
        <f t="shared" si="7"/>
        <v>121</v>
      </c>
      <c r="G32" s="59">
        <f t="shared" si="7"/>
        <v>0</v>
      </c>
      <c r="H32" s="59">
        <f t="shared" si="7"/>
        <v>0</v>
      </c>
      <c r="I32" s="59">
        <f t="shared" si="7"/>
        <v>565</v>
      </c>
      <c r="J32" s="59">
        <f t="shared" si="7"/>
        <v>0</v>
      </c>
      <c r="K32" s="59">
        <f t="shared" si="7"/>
        <v>0</v>
      </c>
      <c r="L32" s="344">
        <f t="shared" si="1"/>
        <v>2030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40652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4">
      <selection activeCell="E24" sqref="E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01.01.2011 - 31.03.2011 год.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51</v>
      </c>
      <c r="L11" s="65"/>
      <c r="M11" s="65"/>
      <c r="N11" s="74">
        <f t="shared" si="4"/>
        <v>51</v>
      </c>
      <c r="O11" s="65"/>
      <c r="P11" s="65"/>
      <c r="Q11" s="74">
        <f t="shared" si="0"/>
        <v>51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143</v>
      </c>
      <c r="E13" s="189"/>
      <c r="F13" s="189"/>
      <c r="G13" s="74">
        <f t="shared" si="2"/>
        <v>143</v>
      </c>
      <c r="H13" s="65"/>
      <c r="I13" s="65"/>
      <c r="J13" s="74">
        <f t="shared" si="3"/>
        <v>143</v>
      </c>
      <c r="K13" s="65">
        <v>78</v>
      </c>
      <c r="L13" s="65">
        <v>8</v>
      </c>
      <c r="M13" s="65"/>
      <c r="N13" s="74">
        <f t="shared" si="4"/>
        <v>86</v>
      </c>
      <c r="O13" s="65"/>
      <c r="P13" s="65"/>
      <c r="Q13" s="74">
        <f t="shared" si="0"/>
        <v>86</v>
      </c>
      <c r="R13" s="74">
        <f t="shared" si="1"/>
        <v>57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197</v>
      </c>
      <c r="E17" s="194">
        <f>SUM(E9:E16)</f>
        <v>0</v>
      </c>
      <c r="F17" s="194">
        <f>SUM(F9:F16)</f>
        <v>0</v>
      </c>
      <c r="G17" s="74">
        <f t="shared" si="2"/>
        <v>197</v>
      </c>
      <c r="H17" s="75">
        <f>SUM(H9:H16)</f>
        <v>0</v>
      </c>
      <c r="I17" s="75">
        <f>SUM(I9:I16)</f>
        <v>0</v>
      </c>
      <c r="J17" s="74">
        <f t="shared" si="3"/>
        <v>197</v>
      </c>
      <c r="K17" s="75">
        <f>SUM(K9:K16)</f>
        <v>129</v>
      </c>
      <c r="L17" s="75">
        <f>SUM(L9:L16)</f>
        <v>8</v>
      </c>
      <c r="M17" s="75">
        <f>SUM(M9:M16)</f>
        <v>0</v>
      </c>
      <c r="N17" s="74">
        <f t="shared" si="4"/>
        <v>137</v>
      </c>
      <c r="O17" s="75">
        <f>SUM(O9:O16)</f>
        <v>0</v>
      </c>
      <c r="P17" s="75">
        <f>SUM(P9:P16)</f>
        <v>0</v>
      </c>
      <c r="Q17" s="74">
        <f t="shared" si="5"/>
        <v>137</v>
      </c>
      <c r="R17" s="74">
        <f t="shared" si="6"/>
        <v>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14</v>
      </c>
      <c r="L25" s="66">
        <f t="shared" si="7"/>
        <v>2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218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218</v>
      </c>
      <c r="H40" s="438">
        <f t="shared" si="13"/>
        <v>0</v>
      </c>
      <c r="I40" s="438">
        <f t="shared" si="13"/>
        <v>0</v>
      </c>
      <c r="J40" s="438">
        <f t="shared" si="13"/>
        <v>218</v>
      </c>
      <c r="K40" s="438">
        <f t="shared" si="13"/>
        <v>143</v>
      </c>
      <c r="L40" s="438">
        <f t="shared" si="13"/>
        <v>10</v>
      </c>
      <c r="M40" s="438">
        <f t="shared" si="13"/>
        <v>0</v>
      </c>
      <c r="N40" s="438">
        <f t="shared" si="13"/>
        <v>153</v>
      </c>
      <c r="O40" s="438">
        <f t="shared" si="13"/>
        <v>0</v>
      </c>
      <c r="P40" s="438">
        <f t="shared" si="13"/>
        <v>0</v>
      </c>
      <c r="Q40" s="438">
        <f t="shared" si="13"/>
        <v>153</v>
      </c>
      <c r="R40" s="438">
        <f t="shared" si="13"/>
        <v>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03" t="s">
        <v>868</v>
      </c>
      <c r="P44" s="604"/>
      <c r="Q44" s="604"/>
      <c r="R44" s="604"/>
    </row>
    <row r="45" spans="1:18" ht="12">
      <c r="A45" s="349"/>
      <c r="B45" s="579">
        <f>'справка №1-БАЛАНС'!A99</f>
        <v>40652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01.01.2011 - 31.03.2011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1035</v>
      </c>
      <c r="D11" s="119">
        <f>SUM(D12:D14)</f>
        <v>0</v>
      </c>
      <c r="E11" s="120">
        <f>SUM(E12:E14)</f>
        <v>1035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1035</v>
      </c>
      <c r="D12" s="108"/>
      <c r="E12" s="120">
        <f aca="true" t="shared" si="0" ref="E12:E42">C12-D12</f>
        <v>1035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6801</v>
      </c>
      <c r="D16" s="119">
        <f>+D17+D18</f>
        <v>0</v>
      </c>
      <c r="E16" s="120">
        <f t="shared" si="0"/>
        <v>6801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6799</v>
      </c>
      <c r="D17" s="108"/>
      <c r="E17" s="120">
        <f t="shared" si="0"/>
        <v>6799</v>
      </c>
      <c r="F17" s="106"/>
    </row>
    <row r="18" spans="1:6" ht="12">
      <c r="A18" s="396" t="s">
        <v>623</v>
      </c>
      <c r="B18" s="397" t="s">
        <v>631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7836</v>
      </c>
      <c r="D19" s="104">
        <f>D11+D15+D16</f>
        <v>0</v>
      </c>
      <c r="E19" s="118">
        <f>E11+E15+E16</f>
        <v>7836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1840</v>
      </c>
      <c r="D24" s="119">
        <f>SUM(D25:D27)</f>
        <v>1840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469</v>
      </c>
      <c r="D25" s="108">
        <v>469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1371</v>
      </c>
      <c r="D26" s="108">
        <v>1371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78</v>
      </c>
      <c r="D28" s="108">
        <v>78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6143</v>
      </c>
      <c r="D38" s="105">
        <f>SUM(D39:D42)</f>
        <v>6143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6143</v>
      </c>
      <c r="D42" s="108">
        <v>6143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8061</v>
      </c>
      <c r="D43" s="104">
        <f>D24+D28+D29+D31+D30+D32+D33+D38</f>
        <v>8061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15897</v>
      </c>
      <c r="D44" s="103">
        <f>D43+D21+D19+D9</f>
        <v>8061</v>
      </c>
      <c r="E44" s="118">
        <f>E43+E21+E19+E9</f>
        <v>7836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8802</v>
      </c>
      <c r="D63" s="108"/>
      <c r="E63" s="119">
        <f t="shared" si="1"/>
        <v>8802</v>
      </c>
      <c r="F63" s="110"/>
    </row>
    <row r="64" spans="1:6" ht="12">
      <c r="A64" s="396" t="s">
        <v>705</v>
      </c>
      <c r="B64" s="397" t="s">
        <v>706</v>
      </c>
      <c r="C64" s="108">
        <v>162</v>
      </c>
      <c r="D64" s="108"/>
      <c r="E64" s="119">
        <f t="shared" si="1"/>
        <v>162</v>
      </c>
      <c r="F64" s="110"/>
    </row>
    <row r="65" spans="1:6" ht="12">
      <c r="A65" s="396" t="s">
        <v>707</v>
      </c>
      <c r="B65" s="397" t="s">
        <v>708</v>
      </c>
      <c r="C65" s="109">
        <v>162</v>
      </c>
      <c r="D65" s="109"/>
      <c r="E65" s="119">
        <f t="shared" si="1"/>
        <v>162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8964</v>
      </c>
      <c r="D66" s="103">
        <f>D52+D56+D61+D62+D63+D64</f>
        <v>0</v>
      </c>
      <c r="E66" s="119">
        <f t="shared" si="1"/>
        <v>8964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4400</v>
      </c>
      <c r="D80" s="103">
        <f>SUM(D81:D84)</f>
        <v>4400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4400</v>
      </c>
      <c r="D82" s="108">
        <v>4400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843</v>
      </c>
      <c r="D85" s="104">
        <f>SUM(D86:D90)+D94</f>
        <v>843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706</v>
      </c>
      <c r="D86" s="108">
        <v>706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68</v>
      </c>
      <c r="D87" s="108">
        <v>68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16</v>
      </c>
      <c r="D88" s="108">
        <v>16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39</v>
      </c>
      <c r="D90" s="103">
        <f>SUM(D91:D93)</f>
        <v>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39</v>
      </c>
      <c r="D92" s="108">
        <v>39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429</v>
      </c>
      <c r="D95" s="108">
        <v>429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5672</v>
      </c>
      <c r="D96" s="104">
        <f>D85+D80+D75+D71+D95</f>
        <v>5672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14636</v>
      </c>
      <c r="D97" s="104">
        <f>D96+D68+D66</f>
        <v>5672</v>
      </c>
      <c r="E97" s="104">
        <f>E96+E68+E66</f>
        <v>8964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40652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01.01.2011 - 31.03.2011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40652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01.01.2011 - 31.03.2011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40652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2011-04-29T12:26:25Z</dcterms:modified>
  <cp:category/>
  <cp:version/>
  <cp:contentType/>
  <cp:contentStatus/>
</cp:coreProperties>
</file>