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0" windowWidth="15240" windowHeight="7725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<sst xmlns="http://schemas.openxmlformats.org/spreadsheetml/2006/main" count="1064" uniqueCount="864">
  <si>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</si>
  <si>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</si>
  <si>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</si>
  <si>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</si>
  <si>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</si>
  <si>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</si>
  <si>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</si>
  <si>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</si>
  <si>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</si>
  <si>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</si>
  <si>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</si>
  <si>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</si>
  <si>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</si>
  <si>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</si>
  <si>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</si>
  <si>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</si>
  <si>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</si>
  <si>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</si>
  <si>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</si>
  <si>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</si>
  <si>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</si>
  <si>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</si>
  <si>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</si>
  <si>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</si>
  <si>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</si>
  <si>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</si>
  <si>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</si>
  <si>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</si>
  <si>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</si>
  <si>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</si>
  <si>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</si>
  <si>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</si>
  <si>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</si>
  <si>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</si>
  <si>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</si>
  <si>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</si>
  <si>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</si>
  <si>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</si>
  <si>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</si>
  <si>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</si>
  <si>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</si>
  <si>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</si>
  <si>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</si>
  <si>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</si>
  <si>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</si>
  <si>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</si>
  <si>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</si>
  <si>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</si>
  <si>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</si>
  <si>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</si>
  <si>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</si>
  <si>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</si>
  <si>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</si>
  <si>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</si>
  <si>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</si>
  <si>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</si>
  <si>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</si>
  <si>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</si>
  <si>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</si>
  <si>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</si>
  <si>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</si>
  <si>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</si>
  <si>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</si>
  <si>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</si>
  <si>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</si>
  <si>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</si>
  <si>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</si>
  <si>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</si>
  <si>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</si>
  <si>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</si>
  <si>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</si>
  <si>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</si>
  <si>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</si>
  <si>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</si>
  <si>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</si>
  <si>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</si>
  <si>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</si>
  <si>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</si>
  <si>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</si>
  <si>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</si>
  <si>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</si>
  <si>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</si>
  <si>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</si>
  <si>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</si>
  <si>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</si>
  <si>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</si>
  <si>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</si>
  <si>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</si>
  <si>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</si>
  <si>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</si>
  <si>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</si>
  <si>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</si>
  <si>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</si>
  <si>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</si>
  <si>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</si>
  <si>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</si>
  <si>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</si>
  <si>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</si>
  <si>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</si>
  <si>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</si>
  <si>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</si>
  <si>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</si>
  <si>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</si>
  <si>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</si>
  <si>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</si>
  <si>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</si>
  <si>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</si>
  <si>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</si>
  <si>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</si>
  <si>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</si>
  <si>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</si>
  <si>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</si>
  <si>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</si>
  <si>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</si>
  <si>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</si>
  <si>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</si>
  <si>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</si>
  <si>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</si>
  <si>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</si>
  <si>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</si>
  <si>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</si>
  <si>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</si>
  <si>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</si>
  <si>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</si>
  <si>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</si>
  <si>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</si>
  <si>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</si>
  <si>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</si>
  <si>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</si>
  <si>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</si>
  <si>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</si>
  <si>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</si>
  <si>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</si>
  <si>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</si>
  <si>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</si>
  <si>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</si>
  <si>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</si>
  <si>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</si>
  <si>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</si>
  <si>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</si>
  <si>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</si>
  <si>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</si>
  <si>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</si>
  <si>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</si>
  <si>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</si>
  <si>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</si>
  <si>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</si>
  <si>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</si>
  <si>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</si>
  <si>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</si>
  <si>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</si>
  <si>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</si>
  <si>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</si>
  <si>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</si>
  <si>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</si>
  <si>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</si>
  <si>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</si>
  <si>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</si>
  <si>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</si>
  <si>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</si>
  <si>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</si>
  <si>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</si>
  <si>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</si>
  <si>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</si>
  <si>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</si>
  <si>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</si>
  <si>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</si>
  <si>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</si>
  <si>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</si>
  <si>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</si>
  <si>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</si>
  <si>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</si>
  <si>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</si>
  <si>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</si>
  <si>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</si>
  <si>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</si>
  <si>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</si>
  <si>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</si>
  <si>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</si>
  <si>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</si>
  <si>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</si>
  <si>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</si>
  <si>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</si>
  <si>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</si>
  <si>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</si>
  <si>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</si>
  <si>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</si>
  <si>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</si>
  <si>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</si>
  <si>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</si>
  <si>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</si>
  <si>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</si>
  <si>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</si>
  <si>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</si>
  <si>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</si>
  <si>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</si>
  <si>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</si>
  <si>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</si>
  <si>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</si>
  <si>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</si>
  <si>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</si>
  <si>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</si>
  <si>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</si>
  <si>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</si>
  <si>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</si>
  <si>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</si>
  <si>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</si>
  <si>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</si>
  <si>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</si>
  <si>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</si>
  <si>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</si>
  <si>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</si>
  <si>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</si>
  <si>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</si>
  <si>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</si>
  <si>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</si>
  <si>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</si>
  <si>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</si>
  <si>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</si>
  <si>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</si>
  <si>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</si>
  <si>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</si>
  <si>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</si>
  <si>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</si>
  <si>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</si>
  <si>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</si>
  <si>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</si>
  <si>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</si>
  <si>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</si>
  <si>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</si>
  <si>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</si>
  <si>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</si>
  <si>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</si>
  <si>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</si>
  <si>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</si>
  <si>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</si>
  <si>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</si>
  <si>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</si>
  <si>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</si>
  <si>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</si>
  <si>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</si>
  <si>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</si>
  <si>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</si>
  <si>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</si>
  <si>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</si>
  <si>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</si>
  <si>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</si>
  <si>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</si>
  <si>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</si>
  <si>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</si>
  <si>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</si>
  <si>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</si>
  <si>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</si>
  <si>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</si>
  <si>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</si>
  <si>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</si>
  <si>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</si>
  <si>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</si>
  <si>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</si>
  <si>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</si>
  <si>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</si>
  <si>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</si>
  <si>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</si>
  <si>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</si>
  <si>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</si>
  <si>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</si>
  <si>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</si>
  <si>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</si>
  <si>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</si>
  <si>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</si>
  <si>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</si>
  <si>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</si>
  <si>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</si>
  <si>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</si>
  <si>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</si>
  <si>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</si>
  <si>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</si>
  <si>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</si>
  <si>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</si>
  <si>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</si>
  <si>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</si>
  <si>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</si>
  <si>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</si>
  <si>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</si>
  <si>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</si>
  <si>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</si>
  <si>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</si>
  <si>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</si>
  <si>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</si>
  <si>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</si>
  <si>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</si>
  <si>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</si>
  <si>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</si>
  <si>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</si>
  <si>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</si>
  <si>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</si>
  <si>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</si>
  <si>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</si>
  <si>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</si>
  <si>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</si>
  <si>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</si>
  <si>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</si>
  <si>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</si>
  <si>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</si>
  <si>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</si>
  <si>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</si>
  <si>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</si>
  <si>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</si>
  <si>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</si>
  <si>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</si>
  <si>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</si>
  <si>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</si>
  <si>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</si>
  <si>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</si>
  <si>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</si>
  <si>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</si>
  <si>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</si>
  <si>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</si>
  <si>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</si>
  <si>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</si>
  <si>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</si>
  <si>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</si>
  <si>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</si>
  <si>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</si>
  <si>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</si>
  <si>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</si>
  <si>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</si>
  <si>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</si>
  <si>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</si>
  <si>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</si>
  <si>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</si>
  <si>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</si>
  <si>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</si>
  <si>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</si>
  <si>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</si>
  <si>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</si>
  <si>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</si>
  <si>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</si>
  <si>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</si>
  <si>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</si>
  <si>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</si>
  <si>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</si>
  <si>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</si>
  <si>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</si>
  <si>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</si>
  <si>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</si>
  <si>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</si>
  <si>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</si>
  <si>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</si>
  <si>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</si>
  <si>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</si>
  <si>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</si>
  <si>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</si>
  <si>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</si>
  <si>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</si>
  <si>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</si>
  <si>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</si>
  <si>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</si>
  <si>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</si>
  <si>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</si>
  <si>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</si>
  <si>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</si>
  <si>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</si>
  <si>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</si>
  <si>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</si>
  <si>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</si>
  <si>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</si>
  <si>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</si>
  <si>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</si>
  <si>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</si>
  <si>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</si>
  <si>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</si>
  <si>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</si>
  <si>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</si>
  <si>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</si>
  <si>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</si>
  <si>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</si>
  <si>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</si>
  <si>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</si>
  <si>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</si>
  <si>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</si>
  <si>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</si>
  <si>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</si>
  <si>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</si>
  <si>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</si>
  <si>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</si>
  <si>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</si>
  <si>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</si>
  <si>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</si>
  <si>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</si>
  <si>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</si>
  <si>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</si>
  <si>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</si>
  <si>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</si>
  <si>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</si>
  <si>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</si>
  <si>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</si>
  <si>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</si>
  <si>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</si>
  <si>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</si>
  <si>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</si>
  <si>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</si>
  <si>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</si>
  <si>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</si>
  <si>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</si>
  <si>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</si>
  <si>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</si>
  <si>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</si>
  <si>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</si>
  <si>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</si>
  <si>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</si>
  <si>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</si>
  <si>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</si>
  <si>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</si>
  <si>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</si>
  <si>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</si>
  <si>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</si>
  <si>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</si>
  <si>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</si>
  <si>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</si>
  <si>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</si>
  <si>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</si>
  <si>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</si>
  <si>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</si>
  <si>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</si>
  <si>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</si>
  <si>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</si>
  <si>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</si>
  <si>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</si>
  <si>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</si>
  <si>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</si>
  <si>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</si>
  <si>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</si>
  <si>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</si>
  <si>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</si>
  <si>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</si>
  <si>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</si>
  <si>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</si>
  <si>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</si>
  <si>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</si>
  <si>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</si>
  <si>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</si>
  <si>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</si>
  <si>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</si>
  <si>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</si>
  <si>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</si>
  <si>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</si>
  <si>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</si>
  <si>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</si>
  <si>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</si>
  <si>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</si>
  <si>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</si>
  <si>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</si>
  <si>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</si>
  <si>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</si>
  <si>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</si>
  <si>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</si>
  <si>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</si>
  <si>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</si>
  <si>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</si>
  <si>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</si>
  <si>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</si>
  <si>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</si>
  <si>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</si>
  <si>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</si>
  <si>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</si>
  <si>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</si>
  <si>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</si>
  <si>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</si>
  <si>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</si>
  <si>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</si>
  <si>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</si>
  <si>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</si>
  <si>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</si>
  <si>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</si>
  <si>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</si>
  <si>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</si>
  <si>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</si>
  <si>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</si>
  <si>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</si>
  <si>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</si>
  <si>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</si>
  <si>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</si>
  <si>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</si>
  <si>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</si>
  <si>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</si>
  <si>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</si>
  <si>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</si>
  <si>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</si>
  <si>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</si>
  <si>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</si>
  <si>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</si>
  <si>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</si>
  <si>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</si>
  <si>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</si>
  <si>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</si>
  <si>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</si>
  <si>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</si>
  <si>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</si>
  <si>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</si>
  <si>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</si>
  <si>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</si>
  <si>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</si>
  <si>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</si>
  <si>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</si>
  <si>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</si>
  <si>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</si>
  <si>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</si>
  <si>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</si>
  <si>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</si>
  <si>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</si>
  <si>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</si>
  <si>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</si>
  <si>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</si>
  <si>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</si>
  <si>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</si>
  <si>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</si>
  <si>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</si>
  <si>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</si>
  <si>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</si>
  <si>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</si>
  <si>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</si>
  <si>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</si>
  <si>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</si>
  <si>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</si>
  <si>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</si>
  <si>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</si>
  <si>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</si>
  <si>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</si>
  <si>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</si>
  <si>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</si>
  <si>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</si>
  <si>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</si>
  <si>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</si>
  <si>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</si>
  <si>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</si>
  <si>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</si>
  <si>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</si>
  <si>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</si>
  <si>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</si>
  <si>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</si>
  <si>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</si>
  <si>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</si>
  <si>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</si>
  <si>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</si>
  <si>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</si>
  <si>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</si>
  <si>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</si>
  <si>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</si>
  <si>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</si>
  <si>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</si>
  <si>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</si>
  <si>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</si>
  <si>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</si>
  <si>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</si>
  <si>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</si>
  <si>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</si>
  <si>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</si>
  <si>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</si>
  <si>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</si>
  <si>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</si>
  <si>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</si>
  <si>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</si>
  <si>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</si>
  <si>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</si>
  <si>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</si>
  <si>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</si>
  <si>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</si>
  <si>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</si>
  <si>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</si>
  <si>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</si>
  <si>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</si>
  <si>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</si>
  <si>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</si>
  <si>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</si>
  <si>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</si>
  <si>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</si>
  <si>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</si>
  <si>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</si>
  <si>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</si>
  <si>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</si>
  <si>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</si>
  <si>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</si>
  <si>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</si>
  <si>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</si>
  <si>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</si>
  <si>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</si>
  <si>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</si>
  <si>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</si>
  <si>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</si>
  <si>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</si>
  <si>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</si>
  <si>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</si>
  <si>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</si>
  <si>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</si>
  <si>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</si>
  <si>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</si>
  <si>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</si>
  <si>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</si>
  <si>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</si>
  <si>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</si>
  <si>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</si>
  <si>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</si>
  <si>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</si>
  <si>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</si>
  <si>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</si>
  <si>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</si>
  <si>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</si>
  <si>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</si>
  <si>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</si>
  <si>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</si>
  <si>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</si>
  <si>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</si>
  <si>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</si>
  <si>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</si>
  <si>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</si>
  <si>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</si>
  <si>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</si>
  <si>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</si>
  <si>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</si>
  <si>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</si>
  <si>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</si>
  <si>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</si>
  <si>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</si>
  <si>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</si>
  <si>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</si>
  <si>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</si>
  <si>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</si>
  <si>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</si>
  <si>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</si>
  <si>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</si>
  <si>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</si>
  <si>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</si>
  <si>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</si>
  <si>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</si>
  <si>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</si>
  <si>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</si>
  <si>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</si>
  <si>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</si>
  <si>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</si>
  <si>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</si>
  <si>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</si>
  <si>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</si>
  <si>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</si>
  <si>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</si>
  <si>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</si>
  <si>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</si>
  <si>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</si>
  <si>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</si>
  <si>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</si>
  <si>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</si>
  <si>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</si>
  <si>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</si>
  <si>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</si>
  <si>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</si>
  <si>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</si>
  <si>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</si>
  <si>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</si>
  <si>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</si>
  <si>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</si>
  <si>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</si>
  <si>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</si>
  <si>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</si>
  <si>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</si>
  <si>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</si>
  <si>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</si>
  <si>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</si>
  <si>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</si>
  <si>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</si>
  <si>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</si>
  <si>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</si>
  <si>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</si>
  <si>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</si>
  <si>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</si>
  <si>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</si>
  <si>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</si>
  <si>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</si>
  <si>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</si>
  <si>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</si>
  <si>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</si>
  <si>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</si>
  <si>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</si>
  <si>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</si>
  <si>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</si>
  <si>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</si>
  <si>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</si>
  <si>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</si>
  <si>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</si>
  <si>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</si>
  <si>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</si>
  <si>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</si>
  <si>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</si>
  <si>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</si>
  <si>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</si>
  <si>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</si>
  <si>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</si>
  <si>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</si>
  <si>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</si>
  <si>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</si>
  <si>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</si>
  <si>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</si>
  <si>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</si>
  <si>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</si>
  <si>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</si>
  <si>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</si>
  <si>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</si>
  <si>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</si>
  <si>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</si>
  <si>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</si>
  <si>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</si>
  <si>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</si>
  <si>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</si>
  <si>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</si>
  <si>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</si>
  <si>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</si>
  <si>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</si>
  <si>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</si>
  <si>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</si>
  <si>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</si>
  <si>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</si>
  <si>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</si>
  <si>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</si>
  <si>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</si>
  <si>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</si>
  <si>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</si>
  <si>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</si>
  <si>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</si>
  <si>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</si>
  <si>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</si>
  <si>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</si>
  <si>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</si>
  <si>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</si>
  <si>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</si>
  <si>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</si>
  <si>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</si>
  <si>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</si>
  <si>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</si>
  <si>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</si>
  <si>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</si>
  <si>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</si>
  <si>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</si>
  <si>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</si>
  <si>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</si>
  <si>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</si>
  <si>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</si>
  <si>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</si>
  <si>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</si>
  <si>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</si>
  <si>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</si>
  <si>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</si>
  <si>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</si>
  <si>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</si>
  <si>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</si>
  <si>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</si>
  <si>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</si>
  <si>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</si>
  <si>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</si>
  <si>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</si>
  <si>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</si>
  <si>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</si>
  <si>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</si>
  <si>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</si>
  <si>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</si>
  <si>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</si>
  <si>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</si>
  <si>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</si>
  <si>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</si>
  <si>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</si>
  <si>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</si>
  <si>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</si>
  <si>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</si>
  <si>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</si>
  <si>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</si>
  <si>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</si>
  <si>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</si>
  <si>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</si>
  <si>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</si>
  <si>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</si>
  <si>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</si>
  <si>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</si>
  <si>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</si>
  <si>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</si>
  <si>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</si>
  <si>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</si>
  <si>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</si>
  <si>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</si>
  <si>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</si>
  <si>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</si>
  <si>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</si>
  <si>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</si>
  <si>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</si>
  <si>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</si>
  <si>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</si>
  <si>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</si>
  <si>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</si>
  <si>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</si>
  <si>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</si>
  <si>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</si>
  <si>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</si>
  <si>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</si>
  <si>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</si>
  <si>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</si>
  <si>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</si>
  <si>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</si>
  <si>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</si>
  <si>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</si>
  <si>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</si>
  <si>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</si>
  <si>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</si>
  <si>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</si>
  <si>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</si>
  <si>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</si>
  <si>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</si>
  <si>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</si>
  <si>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</si>
  <si>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</si>
  <si>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</si>
  <si>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</si>
  <si>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</si>
  <si>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</si>
  <si>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</si>
  <si>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</si>
  <si>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</si>
  <si>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</si>
  <si>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</si>
  <si>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</si>
  <si>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</si>
  <si>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</si>
  <si>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</si>
  <si>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</si>
  <si>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</si>
  <si>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</si>
  <si>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</si>
  <si>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</si>
  <si>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</si>
  <si>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</si>
  <si>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</si>
  <si>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</si>
  <si>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</si>
  <si>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</si>
  <si>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</si>
  <si>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</si>
  <si>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</si>
  <si>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</si>
  <si>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</si>
  <si>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</si>
  <si>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</si>
  <si>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</si>
  <si>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</si>
  <si>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</si>
  <si>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</si>
  <si>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</si>
  <si>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</si>
  <si>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</si>
  <si>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</si>
  <si>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</si>
  <si>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Интерлийз Ауто ЕАД</t>
  </si>
  <si>
    <t>1210/1-06.10.2005</t>
  </si>
  <si>
    <t>Съставител: Димитрийка Стоянова Мицева</t>
  </si>
  <si>
    <t>Ръководител: Теодор Валентинов Маринов</t>
  </si>
  <si>
    <t>Димитрийка Стоянова Мицева</t>
  </si>
  <si>
    <t>Теодор Валентинов Маринов</t>
  </si>
  <si>
    <t>01.01.2007 г.-31.12.2007 г.</t>
  </si>
  <si>
    <t>Дата на съставяне: 28.03.2008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</si>
</sst>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6" applyFont="1" applyAlignment="1">
      <alignment horizontal="center"/>
      <protection/>
    </xf>
    <xf numFmtId="49" fontId="4" fillId="0" borderId="0" xfId="25" applyNumberFormat="1" applyFont="1" applyAlignment="1">
      <alignment horizontal="center" vertical="center" wrapText="1"/>
      <protection/>
    </xf>
    <xf numFmtId="0" fontId="4" fillId="0" borderId="0" xfId="25" applyNumberFormat="1" applyFont="1" applyAlignment="1">
      <alignment horizontal="center" vertical="center" wrapText="1"/>
      <protection/>
    </xf>
    <xf numFmtId="0" fontId="4" fillId="0" borderId="0" xfId="26" applyFont="1" applyAlignment="1">
      <alignment vertical="justify"/>
      <protection/>
    </xf>
    <xf numFmtId="0" fontId="4" fillId="0" borderId="0" xfId="26" applyFont="1" applyBorder="1" applyAlignment="1">
      <alignment vertical="justify"/>
      <protection/>
    </xf>
    <xf numFmtId="49" fontId="4" fillId="0" borderId="0" xfId="26" applyNumberFormat="1" applyFont="1" applyBorder="1" applyAlignment="1">
      <alignment vertical="justify"/>
      <protection/>
    </xf>
    <xf numFmtId="0" fontId="5" fillId="0" borderId="0" xfId="26" applyFont="1" applyBorder="1" applyAlignment="1">
      <alignment vertical="justify"/>
      <protection/>
    </xf>
    <xf numFmtId="0" fontId="4" fillId="0" borderId="0" xfId="26" applyFont="1" applyBorder="1" applyAlignment="1">
      <alignment horizontal="right" vertical="justify"/>
      <protection/>
    </xf>
    <xf numFmtId="0" fontId="4" fillId="0" borderId="1" xfId="25" applyFont="1" applyBorder="1" applyAlignment="1">
      <alignment vertical="center" wrapText="1"/>
      <protection/>
    </xf>
    <xf numFmtId="49" fontId="4" fillId="0" borderId="1" xfId="25" applyNumberFormat="1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left" vertical="center" wrapText="1"/>
      <protection/>
    </xf>
    <xf numFmtId="49" fontId="4" fillId="0" borderId="1" xfId="25" applyNumberFormat="1" applyFont="1" applyBorder="1" applyAlignment="1">
      <alignment horizontal="left" vertical="center" wrapText="1"/>
      <protection/>
    </xf>
    <xf numFmtId="0" fontId="5" fillId="0" borderId="1" xfId="25" applyFont="1" applyBorder="1" applyAlignment="1">
      <alignment horizontal="left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right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6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left" vertical="center" wrapText="1"/>
      <protection/>
    </xf>
    <xf numFmtId="0" fontId="4" fillId="0" borderId="0" xfId="25" applyFont="1" applyBorder="1" applyAlignment="1">
      <alignment horizontal="left" vertical="center" wrapText="1"/>
      <protection/>
    </xf>
    <xf numFmtId="49" fontId="4" fillId="0" borderId="0" xfId="25" applyNumberFormat="1" applyFont="1" applyBorder="1" applyAlignment="1">
      <alignment horizontal="left" vertical="center" wrapText="1"/>
      <protection/>
    </xf>
    <xf numFmtId="0" fontId="5" fillId="0" borderId="0" xfId="25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6" applyNumberFormat="1" applyFont="1" applyBorder="1" applyAlignment="1" applyProtection="1">
      <alignment horizontal="center" vertical="center" wrapText="1"/>
      <protection/>
    </xf>
    <xf numFmtId="1" fontId="11" fillId="3" borderId="1" xfId="26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6" applyFont="1" applyBorder="1" applyAlignment="1" applyProtection="1">
      <alignment horizontal="center" vertical="center" wrapText="1"/>
      <protection/>
    </xf>
    <xf numFmtId="0" fontId="11" fillId="0" borderId="4" xfId="26" applyFont="1" applyFill="1" applyBorder="1" applyAlignment="1" applyProtection="1">
      <alignment horizontal="center" vertical="center" wrapText="1"/>
      <protection/>
    </xf>
    <xf numFmtId="1" fontId="11" fillId="2" borderId="5" xfId="26" applyNumberFormat="1" applyFont="1" applyFill="1" applyBorder="1" applyAlignment="1" applyProtection="1">
      <alignment horizontal="left" vertical="center" wrapText="1"/>
      <protection/>
    </xf>
    <xf numFmtId="1" fontId="11" fillId="2" borderId="5" xfId="26" applyNumberFormat="1" applyFont="1" applyFill="1" applyBorder="1" applyAlignment="1" applyProtection="1">
      <alignment horizontal="center" vertical="center" wrapText="1"/>
      <protection/>
    </xf>
    <xf numFmtId="0" fontId="11" fillId="0" borderId="2" xfId="26" applyFont="1" applyBorder="1" applyAlignment="1" applyProtection="1">
      <alignment horizontal="center" vertical="center" wrapText="1"/>
      <protection/>
    </xf>
    <xf numFmtId="0" fontId="11" fillId="0" borderId="2" xfId="26" applyFont="1" applyFill="1" applyBorder="1" applyAlignment="1" applyProtection="1">
      <alignment horizontal="center" vertical="center" wrapText="1"/>
      <protection/>
    </xf>
    <xf numFmtId="1" fontId="11" fillId="3" borderId="1" xfId="26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6" applyFont="1" applyBorder="1" applyAlignment="1" applyProtection="1">
      <alignment horizontal="center" vertical="center" wrapText="1"/>
      <protection/>
    </xf>
    <xf numFmtId="0" fontId="11" fillId="0" borderId="1" xfId="26" applyFont="1" applyFill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0" fontId="11" fillId="0" borderId="0" xfId="24" applyFont="1" applyBorder="1" applyAlignment="1" applyProtection="1">
      <alignment horizontal="left" vertical="center" wrapText="1"/>
      <protection/>
    </xf>
    <xf numFmtId="1" fontId="11" fillId="0" borderId="0" xfId="24" applyNumberFormat="1" applyFont="1" applyBorder="1" applyAlignment="1" applyProtection="1">
      <alignment horizontal="left" vertical="center" wrapText="1"/>
      <protection/>
    </xf>
    <xf numFmtId="49" fontId="10" fillId="0" borderId="4" xfId="24" applyNumberFormat="1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49" fontId="10" fillId="0" borderId="6" xfId="24" applyNumberFormat="1" applyFont="1" applyBorder="1" applyAlignment="1" applyProtection="1">
      <alignment horizontal="center" vertical="center" wrapText="1"/>
      <protection/>
    </xf>
    <xf numFmtId="0" fontId="10" fillId="0" borderId="4" xfId="24" applyFont="1" applyBorder="1" applyAlignment="1" applyProtection="1">
      <alignment horizontal="center" vertical="center" wrapText="1"/>
      <protection/>
    </xf>
    <xf numFmtId="49" fontId="10" fillId="0" borderId="2" xfId="24" applyNumberFormat="1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center" vertical="center" wrapText="1"/>
      <protection/>
    </xf>
    <xf numFmtId="49" fontId="11" fillId="0" borderId="2" xfId="24" applyNumberFormat="1" applyFont="1" applyBorder="1" applyAlignment="1" applyProtection="1">
      <alignment horizontal="center" vertical="center" wrapText="1"/>
      <protection/>
    </xf>
    <xf numFmtId="0" fontId="11" fillId="0" borderId="2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left" vertical="center" wrapText="1"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49" fontId="11" fillId="0" borderId="1" xfId="24" applyNumberFormat="1" applyFont="1" applyFill="1" applyBorder="1" applyAlignment="1" applyProtection="1">
      <alignment horizontal="center" vertical="center" wrapText="1"/>
      <protection/>
    </xf>
    <xf numFmtId="0" fontId="10" fillId="0" borderId="0" xfId="24" applyFont="1" applyBorder="1" applyAlignment="1" applyProtection="1">
      <alignment horizontal="right" vertical="center" wrapText="1"/>
      <protection/>
    </xf>
    <xf numFmtId="49" fontId="10" fillId="0" borderId="0" xfId="24" applyNumberFormat="1" applyFont="1" applyBorder="1" applyAlignment="1" applyProtection="1">
      <alignment horizontal="right" vertical="center" wrapText="1"/>
      <protection/>
    </xf>
    <xf numFmtId="1" fontId="11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3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3" applyFont="1" applyBorder="1" applyAlignment="1" applyProtection="1">
      <alignment horizontal="right" vertical="center" wrapText="1"/>
      <protection/>
    </xf>
    <xf numFmtId="1" fontId="11" fillId="0" borderId="1" xfId="23" applyNumberFormat="1" applyFont="1" applyBorder="1" applyAlignment="1" applyProtection="1">
      <alignment horizontal="right" vertical="center" wrapText="1"/>
      <protection/>
    </xf>
    <xf numFmtId="0" fontId="11" fillId="0" borderId="1" xfId="23" applyFont="1" applyFill="1" applyBorder="1" applyAlignment="1" applyProtection="1">
      <alignment horizontal="right" vertical="center" wrapText="1"/>
      <protection/>
    </xf>
    <xf numFmtId="0" fontId="11" fillId="0" borderId="0" xfId="23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3" applyNumberFormat="1" applyFont="1" applyFill="1" applyBorder="1" applyAlignment="1" applyProtection="1">
      <alignment horizontal="right"/>
      <protection locked="0"/>
    </xf>
    <xf numFmtId="1" fontId="11" fillId="5" borderId="1" xfId="23" applyNumberFormat="1" applyFont="1" applyFill="1" applyBorder="1" applyAlignment="1" applyProtection="1">
      <alignment horizontal="right"/>
      <protection locked="0"/>
    </xf>
    <xf numFmtId="1" fontId="11" fillId="0" borderId="1" xfId="23" applyNumberFormat="1" applyFont="1" applyBorder="1" applyAlignment="1" applyProtection="1">
      <alignment horizontal="right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Protection="1">
      <alignment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3" applyFont="1" applyBorder="1" applyAlignment="1" applyProtection="1">
      <alignment horizontal="center"/>
      <protection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1" fontId="11" fillId="0" borderId="1" xfId="23" applyNumberFormat="1" applyFont="1" applyFill="1" applyBorder="1" applyAlignment="1" applyProtection="1">
      <alignment horizontal="right" vertical="center" wrapText="1"/>
      <protection/>
    </xf>
    <xf numFmtId="1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3" applyFont="1" applyBorder="1" applyProtection="1">
      <alignment/>
      <protection/>
    </xf>
    <xf numFmtId="1" fontId="11" fillId="0" borderId="1" xfId="23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3" applyFont="1" applyAlignment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" fontId="11" fillId="0" borderId="0" xfId="26" applyNumberFormat="1" applyFont="1" applyBorder="1" applyAlignment="1">
      <alignment vertical="justify" wrapText="1"/>
      <protection/>
    </xf>
    <xf numFmtId="0" fontId="10" fillId="0" borderId="3" xfId="24" applyFont="1" applyBorder="1" applyAlignment="1" applyProtection="1">
      <alignment horizontal="centerContinuous" vertical="center" wrapText="1"/>
      <protection/>
    </xf>
    <xf numFmtId="0" fontId="10" fillId="0" borderId="5" xfId="24" applyFont="1" applyBorder="1" applyAlignment="1" applyProtection="1">
      <alignment horizontal="centerContinuous" vertical="center" wrapText="1"/>
      <protection/>
    </xf>
    <xf numFmtId="0" fontId="10" fillId="0" borderId="7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5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6" applyNumberFormat="1" applyFont="1" applyFill="1" applyBorder="1" applyAlignment="1" applyProtection="1">
      <alignment vertical="center" wrapText="1"/>
      <protection locked="0"/>
    </xf>
    <xf numFmtId="1" fontId="11" fillId="0" borderId="1" xfId="26" applyNumberFormat="1" applyFont="1" applyBorder="1" applyAlignment="1" applyProtection="1">
      <alignment vertical="center" wrapText="1"/>
      <protection/>
    </xf>
    <xf numFmtId="1" fontId="11" fillId="3" borderId="1" xfId="26" applyNumberFormat="1" applyFont="1" applyFill="1" applyBorder="1" applyAlignment="1" applyProtection="1">
      <alignment vertical="center" wrapText="1"/>
      <protection locked="0"/>
    </xf>
    <xf numFmtId="0" fontId="12" fillId="0" borderId="4" xfId="26" applyFont="1" applyBorder="1" applyAlignment="1" applyProtection="1">
      <alignment vertical="center" wrapText="1"/>
      <protection/>
    </xf>
    <xf numFmtId="1" fontId="11" fillId="2" borderId="5" xfId="26" applyNumberFormat="1" applyFont="1" applyFill="1" applyBorder="1" applyAlignment="1" applyProtection="1">
      <alignment vertical="center" wrapText="1"/>
      <protection/>
    </xf>
    <xf numFmtId="0" fontId="11" fillId="0" borderId="2" xfId="26" applyFont="1" applyBorder="1" applyAlignment="1" applyProtection="1">
      <alignment vertical="center" wrapText="1"/>
      <protection/>
    </xf>
    <xf numFmtId="0" fontId="11" fillId="0" borderId="1" xfId="26" applyFont="1" applyBorder="1" applyAlignment="1" applyProtection="1">
      <alignment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1" fontId="11" fillId="5" borderId="1" xfId="24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4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6" applyFont="1" applyAlignment="1" applyProtection="1">
      <alignment horizontal="centerContinuous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 applyProtection="1">
      <alignment horizontal="left" vertical="center" wrapText="1"/>
      <protection locked="0"/>
    </xf>
    <xf numFmtId="0" fontId="11" fillId="0" borderId="0" xfId="26" applyFont="1" applyAlignment="1" applyProtection="1">
      <alignment vertical="center" wrapText="1"/>
      <protection locked="0"/>
    </xf>
    <xf numFmtId="0" fontId="10" fillId="0" borderId="0" xfId="26" applyFont="1" applyProtection="1">
      <alignment/>
      <protection locked="0"/>
    </xf>
    <xf numFmtId="0" fontId="11" fillId="0" borderId="0" xfId="26" applyFont="1" applyAlignment="1" applyProtection="1">
      <alignment/>
      <protection locked="0"/>
    </xf>
    <xf numFmtId="0" fontId="10" fillId="0" borderId="0" xfId="26" applyFont="1" applyBorder="1" applyAlignment="1" applyProtection="1">
      <alignment horizontal="centerContinuous"/>
      <protection locked="0"/>
    </xf>
    <xf numFmtId="0" fontId="10" fillId="0" borderId="1" xfId="26" applyFont="1" applyBorder="1" applyAlignment="1" applyProtection="1">
      <alignment horizontal="centerContinuous" vertical="center" wrapText="1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horizontal="centerContinuous"/>
      <protection/>
    </xf>
    <xf numFmtId="0" fontId="10" fillId="0" borderId="1" xfId="26" applyFont="1" applyBorder="1" applyAlignment="1" applyProtection="1">
      <alignment horizontal="center"/>
      <protection/>
    </xf>
    <xf numFmtId="0" fontId="10" fillId="0" borderId="1" xfId="26" applyFont="1" applyBorder="1" applyAlignment="1" applyProtection="1">
      <alignment wrapText="1"/>
      <protection/>
    </xf>
    <xf numFmtId="0" fontId="10" fillId="0" borderId="1" xfId="26" applyFont="1" applyBorder="1" applyAlignment="1" applyProtection="1">
      <alignment vertical="justify" wrapText="1"/>
      <protection/>
    </xf>
    <xf numFmtId="49" fontId="10" fillId="2" borderId="1" xfId="26" applyNumberFormat="1" applyFont="1" applyFill="1" applyBorder="1" applyAlignment="1" applyProtection="1">
      <alignment vertical="justify" wrapText="1"/>
      <protection/>
    </xf>
    <xf numFmtId="0" fontId="11" fillId="2" borderId="1" xfId="26" applyFont="1" applyFill="1" applyBorder="1" applyAlignment="1" applyProtection="1">
      <alignment horizontal="left" vertical="center" wrapText="1"/>
      <protection/>
    </xf>
    <xf numFmtId="0" fontId="11" fillId="0" borderId="1" xfId="26" applyFont="1" applyBorder="1" applyProtection="1">
      <alignment/>
      <protection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horizontal="right"/>
      <protection/>
    </xf>
    <xf numFmtId="49" fontId="12" fillId="0" borderId="1" xfId="26" applyNumberFormat="1" applyFont="1" applyBorder="1" applyAlignment="1" applyProtection="1">
      <alignment horizontal="center" vertical="center" wrapText="1"/>
      <protection/>
    </xf>
    <xf numFmtId="0" fontId="10" fillId="0" borderId="1" xfId="26" applyFont="1" applyBorder="1" applyProtection="1">
      <alignment/>
      <protection/>
    </xf>
    <xf numFmtId="0" fontId="10" fillId="0" borderId="1" xfId="26" applyFont="1" applyBorder="1" applyAlignment="1" applyProtection="1">
      <alignment horizontal="left"/>
      <protection/>
    </xf>
    <xf numFmtId="0" fontId="10" fillId="0" borderId="1" xfId="26" applyFont="1" applyBorder="1" applyAlignment="1" applyProtection="1">
      <alignment vertical="top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1" fillId="0" borderId="1" xfId="26" applyFont="1" applyBorder="1" applyAlignment="1" applyProtection="1">
      <alignment wrapText="1"/>
      <protection/>
    </xf>
    <xf numFmtId="0" fontId="11" fillId="0" borderId="1" xfId="26" applyFont="1" applyBorder="1" applyAlignment="1" applyProtection="1">
      <alignment horizontal="left" vertical="center" wrapText="1"/>
      <protection/>
    </xf>
    <xf numFmtId="49" fontId="12" fillId="0" borderId="4" xfId="26" applyNumberFormat="1" applyFont="1" applyBorder="1" applyAlignment="1" applyProtection="1">
      <alignment horizontal="center" vertical="center" wrapText="1"/>
      <protection/>
    </xf>
    <xf numFmtId="0" fontId="10" fillId="0" borderId="3" xfId="26" applyFont="1" applyBorder="1" applyAlignment="1" applyProtection="1">
      <alignment vertical="justify" wrapText="1"/>
      <protection/>
    </xf>
    <xf numFmtId="49" fontId="11" fillId="2" borderId="3" xfId="26" applyNumberFormat="1" applyFont="1" applyFill="1" applyBorder="1" applyAlignment="1" applyProtection="1">
      <alignment horizontal="center" vertical="center" wrapText="1"/>
      <protection/>
    </xf>
    <xf numFmtId="0" fontId="16" fillId="0" borderId="1" xfId="26" applyFont="1" applyBorder="1" applyAlignment="1" applyProtection="1">
      <alignment vertical="justify"/>
      <protection/>
    </xf>
    <xf numFmtId="49" fontId="11" fillId="0" borderId="2" xfId="26" applyNumberFormat="1" applyFont="1" applyBorder="1" applyAlignment="1" applyProtection="1">
      <alignment horizontal="center" vertical="center" wrapText="1"/>
      <protection/>
    </xf>
    <xf numFmtId="0" fontId="11" fillId="0" borderId="1" xfId="26" applyFont="1" applyBorder="1" applyAlignment="1" applyProtection="1">
      <alignment vertical="justify"/>
      <protection/>
    </xf>
    <xf numFmtId="1" fontId="11" fillId="2" borderId="7" xfId="26" applyNumberFormat="1" applyFont="1" applyFill="1" applyBorder="1" applyAlignment="1" applyProtection="1">
      <alignment horizontal="center" vertical="center" wrapText="1"/>
      <protection/>
    </xf>
    <xf numFmtId="1" fontId="11" fillId="0" borderId="0" xfId="26" applyNumberFormat="1" applyFont="1" applyAlignment="1" applyProtection="1">
      <alignment vertical="center" wrapText="1"/>
      <protection locked="0"/>
    </xf>
    <xf numFmtId="1" fontId="11" fillId="0" borderId="0" xfId="26" applyNumberFormat="1" applyFont="1" applyAlignment="1" applyProtection="1">
      <alignment horizontal="left" vertical="center" wrapText="1"/>
      <protection locked="0"/>
    </xf>
    <xf numFmtId="0" fontId="11" fillId="0" borderId="0" xfId="23" applyFont="1" applyAlignment="1" applyProtection="1">
      <alignment horizontal="left" vertical="center" wrapText="1"/>
      <protection locked="0"/>
    </xf>
    <xf numFmtId="49" fontId="11" fillId="0" borderId="0" xfId="23" applyNumberFormat="1" applyFont="1" applyAlignment="1" applyProtection="1">
      <alignment horizontal="left" vertical="center" wrapText="1"/>
      <protection locked="0"/>
    </xf>
    <xf numFmtId="0" fontId="11" fillId="0" borderId="0" xfId="23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3" applyFont="1" applyBorder="1" applyAlignment="1" applyProtection="1">
      <alignment horizontal="centerContinuous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1" fontId="10" fillId="0" borderId="7" xfId="23" applyNumberFormat="1" applyFont="1" applyBorder="1" applyAlignment="1" applyProtection="1">
      <alignment horizontal="centerContinuous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0" fontId="10" fillId="0" borderId="0" xfId="23" applyFont="1" applyBorder="1" applyAlignment="1" applyProtection="1">
      <alignment horizontal="left" vertical="center" wrapText="1"/>
      <protection/>
    </xf>
    <xf numFmtId="49" fontId="10" fillId="0" borderId="0" xfId="23" applyNumberFormat="1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righ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1" fillId="0" borderId="1" xfId="23" applyFont="1" applyBorder="1" applyAlignment="1" applyProtection="1">
      <alignment horizontal="right"/>
      <protection/>
    </xf>
    <xf numFmtId="0" fontId="11" fillId="0" borderId="1" xfId="23" applyFont="1" applyBorder="1" applyAlignment="1" applyProtection="1">
      <alignment vertical="center" wrapText="1"/>
      <protection/>
    </xf>
    <xf numFmtId="49" fontId="16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 quotePrefix="1">
      <alignment horizontal="left" vertical="center" wrapText="1"/>
      <protection/>
    </xf>
    <xf numFmtId="49" fontId="11" fillId="0" borderId="0" xfId="23" applyNumberFormat="1" applyFont="1" applyBorder="1" applyAlignment="1" applyProtection="1">
      <alignment horizontal="center" vertical="center" wrapText="1"/>
      <protection/>
    </xf>
    <xf numFmtId="49" fontId="10" fillId="0" borderId="0" xfId="23" applyNumberFormat="1" applyFont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center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0" fontId="12" fillId="0" borderId="0" xfId="23" applyFont="1" applyBorder="1" applyAlignment="1" applyProtection="1">
      <alignment horizontal="left" vertical="center" wrapText="1"/>
      <protection/>
    </xf>
    <xf numFmtId="49" fontId="12" fillId="0" borderId="0" xfId="23" applyNumberFormat="1" applyFont="1" applyBorder="1" applyAlignment="1" applyProtection="1">
      <alignment horizontal="left" vertical="center" wrapText="1"/>
      <protection/>
    </xf>
    <xf numFmtId="1" fontId="11" fillId="0" borderId="0" xfId="26" applyNumberFormat="1" applyFont="1" applyBorder="1" applyAlignment="1" applyProtection="1">
      <alignment vertical="justify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49" fontId="11" fillId="0" borderId="0" xfId="24" applyNumberFormat="1" applyFont="1" applyAlignment="1" applyProtection="1">
      <alignment vertical="center" wrapText="1"/>
      <protection locked="0"/>
    </xf>
    <xf numFmtId="0" fontId="10" fillId="0" borderId="0" xfId="24" applyFont="1" applyAlignment="1" applyProtection="1">
      <alignment vertical="center" wrapText="1"/>
      <protection locked="0"/>
    </xf>
    <xf numFmtId="0" fontId="10" fillId="0" borderId="0" xfId="24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horizontal="center" vertical="center" wrapText="1"/>
      <protection locked="0"/>
    </xf>
    <xf numFmtId="0" fontId="10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horizontal="centerContinuous" vertical="center" wrapText="1"/>
      <protection/>
    </xf>
    <xf numFmtId="1" fontId="11" fillId="0" borderId="0" xfId="24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5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6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5" fillId="0" borderId="1" xfId="25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5" applyNumberFormat="1" applyFont="1" applyAlignment="1" applyProtection="1">
      <alignment horizontal="center" vertical="center" wrapText="1"/>
      <protection locked="0"/>
    </xf>
    <xf numFmtId="0" fontId="4" fillId="0" borderId="0" xfId="25" applyFont="1" applyProtection="1">
      <alignment/>
      <protection locked="0"/>
    </xf>
    <xf numFmtId="49" fontId="4" fillId="0" borderId="0" xfId="25" applyNumberFormat="1" applyFont="1" applyProtection="1">
      <alignment/>
      <protection locked="0"/>
    </xf>
    <xf numFmtId="0" fontId="10" fillId="0" borderId="0" xfId="31" applyFont="1" applyBorder="1" applyAlignment="1" applyProtection="1">
      <alignment horizontal="left" wrapText="1"/>
      <protection locked="0"/>
    </xf>
    <xf numFmtId="0" fontId="11" fillId="0" borderId="1" xfId="26" applyFont="1" applyBorder="1" applyAlignment="1" applyProtection="1">
      <alignment/>
      <protection/>
    </xf>
    <xf numFmtId="49" fontId="11" fillId="0" borderId="1" xfId="26" applyNumberFormat="1" applyFont="1" applyBorder="1" applyAlignment="1" applyProtection="1">
      <alignment horizontal="center" vertical="center"/>
      <protection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horizontal="center" vertical="center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6" applyFont="1" applyAlignment="1" applyProtection="1">
      <alignment horizontal="left"/>
      <protection/>
    </xf>
    <xf numFmtId="0" fontId="10" fillId="0" borderId="0" xfId="26" applyFont="1" applyAlignment="1" applyProtection="1">
      <alignment horizontal="center"/>
      <protection/>
    </xf>
    <xf numFmtId="0" fontId="5" fillId="0" borderId="0" xfId="26" applyFont="1" applyAlignment="1" applyProtection="1">
      <alignment horizontal="left"/>
      <protection/>
    </xf>
    <xf numFmtId="0" fontId="11" fillId="0" borderId="0" xfId="26" applyFont="1" applyBorder="1" applyAlignment="1" applyProtection="1">
      <alignment vertical="justify" wrapText="1"/>
      <protection/>
    </xf>
    <xf numFmtId="0" fontId="11" fillId="0" borderId="0" xfId="26" applyFont="1" applyBorder="1" applyAlignment="1" applyProtection="1">
      <alignment horizontal="center" vertical="justify" wrapText="1"/>
      <protection/>
    </xf>
    <xf numFmtId="0" fontId="11" fillId="0" borderId="0" xfId="26" applyFont="1" applyProtection="1">
      <alignment/>
      <protection/>
    </xf>
    <xf numFmtId="0" fontId="10" fillId="0" borderId="0" xfId="26" applyFont="1" applyBorder="1" applyAlignment="1" applyProtection="1">
      <alignment vertical="justify" wrapText="1"/>
      <protection/>
    </xf>
    <xf numFmtId="0" fontId="10" fillId="0" borderId="0" xfId="26" applyFont="1" applyAlignment="1" applyProtection="1">
      <alignment horizontal="left" vertical="center" wrapText="1"/>
      <protection/>
    </xf>
    <xf numFmtId="0" fontId="10" fillId="0" borderId="0" xfId="23" applyFont="1" applyAlignment="1" applyProtection="1">
      <alignment horizontal="center" vertical="center"/>
      <protection/>
    </xf>
    <xf numFmtId="49" fontId="10" fillId="0" borderId="0" xfId="23" applyNumberFormat="1" applyFont="1" applyAlignment="1" applyProtection="1">
      <alignment horizontal="center" vertical="center"/>
      <protection/>
    </xf>
    <xf numFmtId="1" fontId="10" fillId="0" borderId="0" xfId="23" applyNumberFormat="1" applyFont="1" applyAlignment="1" applyProtection="1">
      <alignment horizontal="center" vertical="center"/>
      <protection/>
    </xf>
    <xf numFmtId="0" fontId="10" fillId="0" borderId="0" xfId="26" applyFont="1" applyAlignment="1" applyProtection="1">
      <alignment horizontal="left" vertical="justify"/>
      <protection/>
    </xf>
    <xf numFmtId="1" fontId="10" fillId="0" borderId="0" xfId="26" applyNumberFormat="1" applyFont="1" applyBorder="1" applyAlignment="1" applyProtection="1">
      <alignment vertical="justify" wrapText="1"/>
      <protection/>
    </xf>
    <xf numFmtId="0" fontId="10" fillId="0" borderId="0" xfId="23" applyFont="1" applyAlignment="1" applyProtection="1">
      <alignment horizontal="left" vertical="center" wrapText="1"/>
      <protection/>
    </xf>
    <xf numFmtId="49" fontId="10" fillId="0" borderId="0" xfId="23" applyNumberFormat="1" applyFont="1" applyAlignment="1" applyProtection="1">
      <alignment horizontal="left" vertical="center" wrapText="1"/>
      <protection/>
    </xf>
    <xf numFmtId="1" fontId="11" fillId="0" borderId="0" xfId="23" applyNumberFormat="1" applyFont="1" applyAlignment="1" applyProtection="1">
      <alignment horizontal="left" vertical="center" wrapText="1"/>
      <protection/>
    </xf>
    <xf numFmtId="0" fontId="10" fillId="0" borderId="0" xfId="23" applyFont="1" applyProtection="1">
      <alignment/>
      <protection/>
    </xf>
    <xf numFmtId="0" fontId="10" fillId="0" borderId="0" xfId="26" applyFont="1" applyAlignment="1" applyProtection="1">
      <alignment vertical="justify"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vertical="justify"/>
      <protection/>
    </xf>
    <xf numFmtId="49" fontId="10" fillId="0" borderId="0" xfId="26" applyNumberFormat="1" applyFont="1" applyBorder="1" applyAlignment="1" applyProtection="1">
      <alignment vertical="justify" wrapText="1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92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5" applyFont="1" applyAlignment="1">
      <alignment horizontal="left" vertical="center" wrapText="1"/>
      <protection/>
    </xf>
    <xf numFmtId="49" fontId="5" fillId="0" borderId="0" xfId="25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6" applyNumberFormat="1" applyFont="1" applyAlignment="1">
      <alignment horizontal="center"/>
      <protection/>
    </xf>
    <xf numFmtId="0" fontId="5" fillId="0" borderId="0" xfId="26" applyFont="1" applyAlignment="1" applyProtection="1">
      <alignment horizontal="center"/>
      <protection locked="0"/>
    </xf>
    <xf numFmtId="0" fontId="5" fillId="0" borderId="0" xfId="26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5" applyFont="1">
      <alignment/>
      <protection/>
    </xf>
    <xf numFmtId="49" fontId="5" fillId="0" borderId="0" xfId="25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6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14" xfId="22" applyFont="1" applyBorder="1" applyAlignment="1">
      <alignment horizontal="centerContinuous" vertical="center" wrapText="1"/>
      <protection/>
    </xf>
    <xf numFmtId="0" fontId="5" fillId="0" borderId="14" xfId="22" applyFont="1" applyBorder="1" applyAlignment="1">
      <alignment vertical="center" wrapText="1"/>
      <protection/>
    </xf>
    <xf numFmtId="0" fontId="9" fillId="0" borderId="0" xfId="31" applyFont="1" applyAlignment="1" applyProtection="1">
      <alignment horizontal="right"/>
      <protection/>
    </xf>
    <xf numFmtId="0" fontId="10" fillId="0" borderId="0" xfId="22" applyFont="1" applyBorder="1" applyAlignment="1" applyProtection="1">
      <alignment horizontal="left" vertical="top"/>
      <protection locked="0"/>
    </xf>
    <xf numFmtId="0" fontId="7" fillId="0" borderId="1" xfId="28" applyFont="1" applyBorder="1" applyAlignment="1" applyProtection="1">
      <alignment vertical="top"/>
      <protection locked="0"/>
    </xf>
    <xf numFmtId="191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1" fontId="23" fillId="0" borderId="0" xfId="30" applyNumberFormat="1" applyFont="1" applyBorder="1" applyProtection="1">
      <alignment/>
      <protection locked="0"/>
    </xf>
    <xf numFmtId="0" fontId="23" fillId="0" borderId="0" xfId="30" applyFont="1" applyBorder="1" applyAlignment="1" applyProtection="1">
      <alignment wrapText="1"/>
      <protection locked="0"/>
    </xf>
    <xf numFmtId="1" fontId="23" fillId="0" borderId="0" xfId="30" applyNumberFormat="1" applyFont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23" fillId="0" borderId="0" xfId="29" applyFont="1" applyFill="1" applyAlignment="1" applyProtection="1">
      <alignment wrapText="1"/>
      <protection locked="0"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0" fillId="0" borderId="0" xfId="22" applyFont="1" applyBorder="1" applyAlignment="1" applyProtection="1">
      <alignment horizontal="left" vertical="top"/>
      <protection locked="0"/>
    </xf>
    <xf numFmtId="192" fontId="10" fillId="0" borderId="23" xfId="28" applyNumberFormat="1" applyFont="1" applyBorder="1" applyAlignment="1" applyProtection="1">
      <alignment horizontal="left" vertical="top" wrapText="1"/>
      <protection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21" fillId="0" borderId="0" xfId="30" applyNumberFormat="1" applyFont="1" applyBorder="1" applyAlignment="1" applyProtection="1">
      <alignment horizontal="left"/>
      <protection locked="0"/>
    </xf>
    <xf numFmtId="0" fontId="9" fillId="0" borderId="0" xfId="28" applyFont="1" applyAlignment="1" applyProtection="1">
      <alignment horizontal="right" vertical="top" wrapText="1"/>
      <protection/>
    </xf>
    <xf numFmtId="191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28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0" fontId="4" fillId="0" borderId="0" xfId="26" applyFont="1" applyAlignment="1" applyProtection="1">
      <alignment horizontal="left"/>
      <protection/>
    </xf>
    <xf numFmtId="0" fontId="11" fillId="0" borderId="0" xfId="26" applyFont="1" applyAlignment="1" applyProtection="1">
      <alignment horizontal="left"/>
      <protection/>
    </xf>
    <xf numFmtId="0" fontId="10" fillId="0" borderId="0" xfId="26" applyFont="1" applyAlignment="1" applyProtection="1">
      <alignment horizontal="left"/>
      <protection/>
    </xf>
    <xf numFmtId="192" fontId="10" fillId="0" borderId="0" xfId="26" applyNumberFormat="1" applyFont="1" applyBorder="1" applyAlignment="1" applyProtection="1">
      <alignment horizontal="left" vertical="justify" wrapText="1"/>
      <protection/>
    </xf>
    <xf numFmtId="0" fontId="11" fillId="0" borderId="0" xfId="26" applyFont="1" applyBorder="1" applyAlignment="1" applyProtection="1">
      <alignment horizontal="right" vertical="justify" wrapText="1"/>
      <protection/>
    </xf>
    <xf numFmtId="0" fontId="10" fillId="0" borderId="9" xfId="26" applyFont="1" applyBorder="1" applyAlignment="1" applyProtection="1">
      <alignment horizontal="center" vertical="center" wrapText="1"/>
      <protection/>
    </xf>
    <xf numFmtId="0" fontId="10" fillId="0" borderId="15" xfId="26" applyFont="1" applyBorder="1" applyAlignment="1" applyProtection="1">
      <alignment horizontal="center" vertical="center" wrapText="1"/>
      <protection/>
    </xf>
    <xf numFmtId="0" fontId="10" fillId="0" borderId="14" xfId="26" applyFont="1" applyBorder="1" applyAlignment="1" applyProtection="1">
      <alignment horizontal="center" vertical="center" wrapText="1"/>
      <protection/>
    </xf>
    <xf numFmtId="0" fontId="10" fillId="0" borderId="16" xfId="26" applyFont="1" applyBorder="1" applyAlignment="1" applyProtection="1">
      <alignment horizontal="center" vertical="center" wrapText="1"/>
      <protection/>
    </xf>
    <xf numFmtId="49" fontId="10" fillId="0" borderId="4" xfId="26" applyNumberFormat="1" applyFont="1" applyBorder="1" applyAlignment="1" applyProtection="1">
      <alignment horizontal="center" vertical="center" wrapText="1"/>
      <protection/>
    </xf>
    <xf numFmtId="49" fontId="10" fillId="0" borderId="2" xfId="26" applyNumberFormat="1" applyFont="1" applyBorder="1" applyAlignment="1" applyProtection="1">
      <alignment horizontal="center" vertical="center" wrapText="1"/>
      <protection/>
    </xf>
    <xf numFmtId="0" fontId="11" fillId="0" borderId="0" xfId="26" applyFont="1" applyAlignment="1" applyProtection="1">
      <alignment horizontal="center"/>
      <protection locked="0"/>
    </xf>
    <xf numFmtId="0" fontId="10" fillId="0" borderId="0" xfId="26" applyFont="1" applyAlignment="1" applyProtection="1">
      <alignment horizontal="left"/>
      <protection locked="0"/>
    </xf>
    <xf numFmtId="0" fontId="11" fillId="0" borderId="0" xfId="26" applyFont="1" applyAlignment="1" applyProtection="1">
      <alignment horizontal="left"/>
      <protection locked="0"/>
    </xf>
    <xf numFmtId="0" fontId="10" fillId="0" borderId="4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0" xfId="23" applyFont="1" applyAlignment="1" applyProtection="1">
      <alignment horizontal="left" vertical="center" wrapText="1"/>
      <protection locked="0"/>
    </xf>
    <xf numFmtId="0" fontId="10" fillId="0" borderId="0" xfId="23" applyFont="1" applyBorder="1" applyAlignment="1" applyProtection="1">
      <alignment horizontal="left" vertical="center" wrapText="1"/>
      <protection locked="0"/>
    </xf>
    <xf numFmtId="49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0" xfId="23" applyNumberFormat="1" applyFont="1" applyAlignment="1" applyProtection="1">
      <alignment horizontal="center" vertical="center" wrapText="1"/>
      <protection/>
    </xf>
    <xf numFmtId="192" fontId="10" fillId="0" borderId="0" xfId="26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6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6" applyNumberFormat="1" applyFont="1" applyAlignment="1" applyProtection="1">
      <alignment horizontal="left" vertical="justify"/>
      <protection/>
    </xf>
    <xf numFmtId="192" fontId="10" fillId="0" borderId="0" xfId="26" applyNumberFormat="1" applyFont="1" applyBorder="1" applyAlignment="1" applyProtection="1">
      <alignment horizontal="left" vertical="justify"/>
      <protection/>
    </xf>
    <xf numFmtId="1" fontId="10" fillId="0" borderId="0" xfId="24" applyNumberFormat="1" applyFont="1" applyAlignment="1" applyProtection="1">
      <alignment horizontal="center" vertical="center" wrapText="1"/>
      <protection locked="0"/>
    </xf>
    <xf numFmtId="49" fontId="10" fillId="0" borderId="0" xfId="24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/>
      <protection/>
    </xf>
    <xf numFmtId="0" fontId="9" fillId="0" borderId="0" xfId="26" applyFont="1" applyAlignment="1" applyProtection="1">
      <alignment horizontal="right"/>
      <protection/>
    </xf>
    <xf numFmtId="0" fontId="4" fillId="0" borderId="0" xfId="25" applyNumberFormat="1" applyFont="1" applyAlignment="1" applyProtection="1">
      <alignment horizontal="left" vertical="center" wrapText="1"/>
      <protection locked="0"/>
    </xf>
    <xf numFmtId="192" fontId="4" fillId="0" borderId="0" xfId="26" applyNumberFormat="1" applyFont="1" applyAlignment="1" applyProtection="1">
      <alignment horizontal="left" vertical="justify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Book2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6">
      <selection activeCell="D71" sqref="D71"/>
    </sheetView>
  </sheetViews>
  <sheetFormatPr defaultColWidth="9.00390625" defaultRowHeight="12.75"/>
  <cols>
    <col min="1" max="1" width="43.75390625" style="167" customWidth="1"/>
    <col min="2" max="2" width="9.875" style="167" customWidth="1"/>
    <col min="3" max="3" width="11.125" style="167" customWidth="1"/>
    <col min="4" max="4" width="14.00390625" style="167" customWidth="1"/>
    <col min="5" max="5" width="70.75390625" style="167" customWidth="1"/>
    <col min="6" max="6" width="9.375" style="172" customWidth="1"/>
    <col min="7" max="7" width="12.75390625" style="167" customWidth="1"/>
    <col min="8" max="8" width="18.75390625" style="173" customWidth="1"/>
    <col min="9" max="9" width="3.375" style="147" customWidth="1"/>
    <col min="10" max="16384" width="9.25390625" style="147" customWidth="1"/>
  </cols>
  <sheetData>
    <row r="1" spans="1:8" ht="15">
      <c r="A1" s="210" t="s">
        <v>0</v>
      </c>
      <c r="B1" s="211"/>
      <c r="C1" s="212"/>
      <c r="D1" s="212"/>
      <c r="E1" s="212"/>
      <c r="F1" s="168"/>
      <c r="G1" s="169"/>
      <c r="H1" s="170"/>
    </row>
    <row r="2" spans="1:8" ht="15">
      <c r="A2" s="213"/>
      <c r="B2" s="213"/>
      <c r="C2" s="214"/>
      <c r="D2" s="214"/>
      <c r="E2" s="214"/>
      <c r="F2" s="168"/>
      <c r="G2" s="169"/>
      <c r="H2" s="170"/>
    </row>
    <row r="3" spans="1:8" ht="15">
      <c r="A3" s="582" t="s">
        <v>1</v>
      </c>
      <c r="B3" s="583"/>
      <c r="C3" s="583"/>
      <c r="D3" s="583"/>
      <c r="E3" s="458" t="s">
        <v>856</v>
      </c>
      <c r="F3" s="215" t="s">
        <v>2</v>
      </c>
      <c r="G3" s="170"/>
      <c r="H3" s="570">
        <v>130936974</v>
      </c>
    </row>
    <row r="4" spans="1:8" ht="14.25">
      <c r="A4" s="582" t="s">
        <v>3</v>
      </c>
      <c r="B4" s="588"/>
      <c r="C4" s="588"/>
      <c r="D4" s="588"/>
      <c r="E4" s="497" t="s">
        <v>159</v>
      </c>
      <c r="F4" s="584" t="s">
        <v>4</v>
      </c>
      <c r="G4" s="585"/>
      <c r="H4" s="570" t="s">
        <v>857</v>
      </c>
    </row>
    <row r="5" spans="1:8" ht="15">
      <c r="A5" s="582" t="s">
        <v>5</v>
      </c>
      <c r="B5" s="583"/>
      <c r="C5" s="583"/>
      <c r="D5" s="583"/>
      <c r="E5" s="498" t="s">
        <v>862</v>
      </c>
      <c r="F5" s="168"/>
      <c r="G5" s="169"/>
      <c r="H5" s="217" t="s">
        <v>6</v>
      </c>
    </row>
    <row r="6" spans="1:8" ht="15.75" thickBot="1">
      <c r="A6" s="148"/>
      <c r="B6" s="148"/>
      <c r="C6" s="216"/>
      <c r="D6" s="217"/>
      <c r="E6" s="217"/>
      <c r="F6" s="168"/>
      <c r="G6" s="169"/>
      <c r="H6" s="217"/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49"/>
      <c r="D11" s="149"/>
      <c r="E11" s="235" t="s">
        <v>22</v>
      </c>
      <c r="F11" s="240" t="s">
        <v>23</v>
      </c>
      <c r="G11" s="150">
        <v>2000</v>
      </c>
      <c r="H11" s="150">
        <v>50</v>
      </c>
    </row>
    <row r="12" spans="1:8" ht="15">
      <c r="A12" s="233" t="s">
        <v>24</v>
      </c>
      <c r="B12" s="239" t="s">
        <v>25</v>
      </c>
      <c r="C12" s="149"/>
      <c r="D12" s="149"/>
      <c r="E12" s="235" t="s">
        <v>26</v>
      </c>
      <c r="F12" s="240" t="s">
        <v>27</v>
      </c>
      <c r="G12" s="151">
        <v>2000</v>
      </c>
      <c r="H12" s="151">
        <v>50</v>
      </c>
    </row>
    <row r="13" spans="1:8" ht="15">
      <c r="A13" s="233" t="s">
        <v>28</v>
      </c>
      <c r="B13" s="239" t="s">
        <v>29</v>
      </c>
      <c r="C13" s="149"/>
      <c r="D13" s="149"/>
      <c r="E13" s="235" t="s">
        <v>30</v>
      </c>
      <c r="F13" s="240" t="s">
        <v>31</v>
      </c>
      <c r="G13" s="151"/>
      <c r="H13" s="151"/>
    </row>
    <row r="14" spans="1:8" ht="15">
      <c r="A14" s="233" t="s">
        <v>32</v>
      </c>
      <c r="B14" s="239" t="s">
        <v>33</v>
      </c>
      <c r="C14" s="149"/>
      <c r="D14" s="149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49">
        <v>6876</v>
      </c>
      <c r="D15" s="149">
        <v>3599</v>
      </c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49"/>
      <c r="D16" s="149"/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49"/>
      <c r="D17" s="149"/>
      <c r="E17" s="241" t="s">
        <v>46</v>
      </c>
      <c r="F17" s="243" t="s">
        <v>47</v>
      </c>
      <c r="G17" s="152">
        <f>G11+G14+G15+G16</f>
        <v>2000</v>
      </c>
      <c r="H17" s="152">
        <f>H11+H14+H15+H16</f>
        <v>50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49"/>
      <c r="D18" s="149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3">
        <f>SUM(C11:C18)</f>
        <v>6876</v>
      </c>
      <c r="D19" s="153">
        <f>SUM(D11:D18)</f>
        <v>3599</v>
      </c>
      <c r="E19" s="235" t="s">
        <v>53</v>
      </c>
      <c r="F19" s="240" t="s">
        <v>54</v>
      </c>
      <c r="G19" s="150"/>
      <c r="H19" s="150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49"/>
      <c r="D20" s="149"/>
      <c r="E20" s="235" t="s">
        <v>57</v>
      </c>
      <c r="F20" s="240" t="s">
        <v>58</v>
      </c>
      <c r="G20" s="156"/>
      <c r="H20" s="156"/>
    </row>
    <row r="21" spans="1:18" ht="15">
      <c r="A21" s="233" t="s">
        <v>59</v>
      </c>
      <c r="B21" s="248" t="s">
        <v>60</v>
      </c>
      <c r="C21" s="149"/>
      <c r="D21" s="149"/>
      <c r="E21" s="249" t="s">
        <v>61</v>
      </c>
      <c r="F21" s="240" t="s">
        <v>62</v>
      </c>
      <c r="G21" s="154">
        <f>SUM(G22:G24)</f>
        <v>4095</v>
      </c>
      <c r="H21" s="154">
        <f>SUM(H22:H24)</f>
        <v>2398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3"/>
      <c r="E22" s="241" t="s">
        <v>64</v>
      </c>
      <c r="F22" s="240" t="s">
        <v>65</v>
      </c>
      <c r="G22" s="150">
        <v>4095</v>
      </c>
      <c r="H22" s="150">
        <v>2398</v>
      </c>
    </row>
    <row r="23" spans="1:13" ht="15">
      <c r="A23" s="233" t="s">
        <v>66</v>
      </c>
      <c r="B23" s="239" t="s">
        <v>67</v>
      </c>
      <c r="C23" s="149"/>
      <c r="D23" s="149"/>
      <c r="E23" s="251" t="s">
        <v>68</v>
      </c>
      <c r="F23" s="240" t="s">
        <v>69</v>
      </c>
      <c r="G23" s="150"/>
      <c r="H23" s="150"/>
      <c r="M23" s="155"/>
    </row>
    <row r="24" spans="1:8" ht="15">
      <c r="A24" s="233" t="s">
        <v>70</v>
      </c>
      <c r="B24" s="239" t="s">
        <v>71</v>
      </c>
      <c r="C24" s="149"/>
      <c r="D24" s="149"/>
      <c r="E24" s="235" t="s">
        <v>72</v>
      </c>
      <c r="F24" s="240" t="s">
        <v>73</v>
      </c>
      <c r="G24" s="150"/>
      <c r="H24" s="150"/>
    </row>
    <row r="25" spans="1:18" ht="15">
      <c r="A25" s="233" t="s">
        <v>74</v>
      </c>
      <c r="B25" s="239" t="s">
        <v>75</v>
      </c>
      <c r="C25" s="149"/>
      <c r="D25" s="149"/>
      <c r="E25" s="251" t="s">
        <v>76</v>
      </c>
      <c r="F25" s="243" t="s">
        <v>77</v>
      </c>
      <c r="G25" s="152">
        <f>G19+G20+G21</f>
        <v>4095</v>
      </c>
      <c r="H25" s="152">
        <f>H19+H20+H21</f>
        <v>2398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49"/>
      <c r="D26" s="149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3">
        <f>SUM(C23:C26)</f>
        <v>0</v>
      </c>
      <c r="D27" s="153">
        <f>SUM(D23:D26)</f>
        <v>0</v>
      </c>
      <c r="E27" s="251" t="s">
        <v>83</v>
      </c>
      <c r="F27" s="240" t="s">
        <v>84</v>
      </c>
      <c r="G27" s="152">
        <f>SUM(G28:G30)</f>
        <v>0</v>
      </c>
      <c r="H27" s="152">
        <f>SUM(H28:H30)</f>
        <v>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3"/>
      <c r="E28" s="235" t="s">
        <v>85</v>
      </c>
      <c r="F28" s="240" t="s">
        <v>86</v>
      </c>
      <c r="G28" s="150"/>
      <c r="H28" s="150"/>
    </row>
    <row r="29" spans="1:13" ht="15">
      <c r="A29" s="233" t="s">
        <v>87</v>
      </c>
      <c r="B29" s="239"/>
      <c r="C29" s="250"/>
      <c r="D29" s="153"/>
      <c r="E29" s="249" t="s">
        <v>88</v>
      </c>
      <c r="F29" s="240" t="s">
        <v>89</v>
      </c>
      <c r="G29" s="314"/>
      <c r="H29" s="314"/>
      <c r="M29" s="155"/>
    </row>
    <row r="30" spans="1:8" ht="15">
      <c r="A30" s="233" t="s">
        <v>90</v>
      </c>
      <c r="B30" s="239" t="s">
        <v>91</v>
      </c>
      <c r="C30" s="149"/>
      <c r="D30" s="149"/>
      <c r="E30" s="235" t="s">
        <v>92</v>
      </c>
      <c r="F30" s="240" t="s">
        <v>93</v>
      </c>
      <c r="G30" s="156"/>
      <c r="H30" s="156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0">
        <f>'справка №2-ОТЧЕТ ЗА ДОХОДИТЕ'!C43</f>
        <v>4302</v>
      </c>
      <c r="H31" s="150">
        <v>1697</v>
      </c>
      <c r="M31" s="155"/>
    </row>
    <row r="32" spans="1:15" ht="15">
      <c r="A32" s="233" t="s">
        <v>98</v>
      </c>
      <c r="B32" s="248" t="s">
        <v>99</v>
      </c>
      <c r="C32" s="153">
        <f>C30+C31</f>
        <v>0</v>
      </c>
      <c r="D32" s="153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3"/>
      <c r="E33" s="251" t="s">
        <v>103</v>
      </c>
      <c r="F33" s="243" t="s">
        <v>104</v>
      </c>
      <c r="G33" s="152">
        <f>G27+G31+G32</f>
        <v>4302</v>
      </c>
      <c r="H33" s="152">
        <f>H27+H31+H32</f>
        <v>1697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845</v>
      </c>
      <c r="B34" s="242" t="s">
        <v>105</v>
      </c>
      <c r="C34" s="153">
        <f>SUM(C35:C38)</f>
        <v>0</v>
      </c>
      <c r="D34" s="153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49"/>
      <c r="D35" s="149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49"/>
      <c r="D36" s="149"/>
      <c r="E36" s="235" t="s">
        <v>110</v>
      </c>
      <c r="F36" s="259" t="s">
        <v>111</v>
      </c>
      <c r="G36" s="152">
        <f>G25+G17+G33</f>
        <v>10397</v>
      </c>
      <c r="H36" s="152">
        <f>H25+H17+H33</f>
        <v>4145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49"/>
      <c r="D37" s="149"/>
      <c r="E37" s="235"/>
      <c r="F37" s="260"/>
      <c r="G37" s="253"/>
      <c r="H37" s="254"/>
      <c r="M37" s="155"/>
    </row>
    <row r="38" spans="1:8" ht="15">
      <c r="A38" s="233" t="s">
        <v>114</v>
      </c>
      <c r="B38" s="239" t="s">
        <v>115</v>
      </c>
      <c r="C38" s="149"/>
      <c r="D38" s="149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7">
        <f>C40+C41+C43</f>
        <v>0</v>
      </c>
      <c r="D39" s="157">
        <f>D40+D41+D43</f>
        <v>0</v>
      </c>
      <c r="E39" s="443" t="s">
        <v>118</v>
      </c>
      <c r="F39" s="259" t="s">
        <v>119</v>
      </c>
      <c r="G39" s="156"/>
      <c r="H39" s="156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49"/>
      <c r="D40" s="149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49"/>
      <c r="D41" s="149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8"/>
      <c r="D42" s="158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49"/>
      <c r="D43" s="149"/>
      <c r="E43" s="241" t="s">
        <v>130</v>
      </c>
      <c r="F43" s="240" t="s">
        <v>131</v>
      </c>
      <c r="G43" s="150"/>
      <c r="H43" s="150"/>
      <c r="M43" s="155"/>
    </row>
    <row r="44" spans="1:8" ht="15">
      <c r="A44" s="233" t="s">
        <v>132</v>
      </c>
      <c r="B44" s="262" t="s">
        <v>133</v>
      </c>
      <c r="C44" s="149"/>
      <c r="D44" s="149"/>
      <c r="E44" s="266" t="s">
        <v>134</v>
      </c>
      <c r="F44" s="240" t="s">
        <v>135</v>
      </c>
      <c r="G44" s="150">
        <v>273816</v>
      </c>
      <c r="H44" s="150">
        <v>123804</v>
      </c>
    </row>
    <row r="45" spans="1:15" ht="15">
      <c r="A45" s="233" t="s">
        <v>136</v>
      </c>
      <c r="B45" s="247" t="s">
        <v>137</v>
      </c>
      <c r="C45" s="153">
        <f>C34+C39+C44</f>
        <v>0</v>
      </c>
      <c r="D45" s="153">
        <f>D34+D39+D44</f>
        <v>0</v>
      </c>
      <c r="E45" s="249" t="s">
        <v>138</v>
      </c>
      <c r="F45" s="240" t="s">
        <v>139</v>
      </c>
      <c r="G45" s="150"/>
      <c r="H45" s="150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3"/>
      <c r="E46" s="235" t="s">
        <v>141</v>
      </c>
      <c r="F46" s="240" t="s">
        <v>142</v>
      </c>
      <c r="G46" s="150"/>
      <c r="H46" s="150"/>
    </row>
    <row r="47" spans="1:13" ht="15">
      <c r="A47" s="233" t="s">
        <v>143</v>
      </c>
      <c r="B47" s="239" t="s">
        <v>144</v>
      </c>
      <c r="C47" s="149"/>
      <c r="D47" s="149"/>
      <c r="E47" s="249" t="s">
        <v>145</v>
      </c>
      <c r="F47" s="240" t="s">
        <v>146</v>
      </c>
      <c r="G47" s="150">
        <v>1956</v>
      </c>
      <c r="H47" s="150">
        <v>3912</v>
      </c>
      <c r="M47" s="155"/>
    </row>
    <row r="48" spans="1:8" ht="15">
      <c r="A48" s="233" t="s">
        <v>147</v>
      </c>
      <c r="B48" s="242" t="s">
        <v>148</v>
      </c>
      <c r="C48" s="149"/>
      <c r="D48" s="149"/>
      <c r="E48" s="235" t="s">
        <v>149</v>
      </c>
      <c r="F48" s="240" t="s">
        <v>150</v>
      </c>
      <c r="G48" s="150"/>
      <c r="H48" s="150"/>
    </row>
    <row r="49" spans="1:18" ht="15">
      <c r="A49" s="233" t="s">
        <v>151</v>
      </c>
      <c r="B49" s="239" t="s">
        <v>152</v>
      </c>
      <c r="C49" s="149">
        <v>258841</v>
      </c>
      <c r="D49" s="149">
        <v>124110</v>
      </c>
      <c r="E49" s="249" t="s">
        <v>51</v>
      </c>
      <c r="F49" s="243" t="s">
        <v>153</v>
      </c>
      <c r="G49" s="152">
        <f>SUM(G43:G48)</f>
        <v>275772</v>
      </c>
      <c r="H49" s="152">
        <f>SUM(H43:H48)</f>
        <v>127716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49">
        <v>28435</v>
      </c>
      <c r="D50" s="149"/>
      <c r="E50" s="235"/>
      <c r="F50" s="240"/>
      <c r="G50" s="250"/>
      <c r="H50" s="152"/>
    </row>
    <row r="51" spans="1:15" ht="15">
      <c r="A51" s="233" t="s">
        <v>155</v>
      </c>
      <c r="B51" s="247" t="s">
        <v>156</v>
      </c>
      <c r="C51" s="153">
        <f>SUM(C47:C50)</f>
        <v>287276</v>
      </c>
      <c r="D51" s="153">
        <f>SUM(D47:D50)</f>
        <v>124110</v>
      </c>
      <c r="E51" s="249" t="s">
        <v>157</v>
      </c>
      <c r="F51" s="243" t="s">
        <v>158</v>
      </c>
      <c r="G51" s="150"/>
      <c r="H51" s="150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3"/>
      <c r="E52" s="235" t="s">
        <v>160</v>
      </c>
      <c r="F52" s="243" t="s">
        <v>161</v>
      </c>
      <c r="G52" s="150">
        <v>10</v>
      </c>
      <c r="H52" s="150">
        <v>15</v>
      </c>
    </row>
    <row r="53" spans="1:8" ht="15">
      <c r="A53" s="233" t="s">
        <v>162</v>
      </c>
      <c r="B53" s="247" t="s">
        <v>163</v>
      </c>
      <c r="C53" s="149"/>
      <c r="D53" s="149"/>
      <c r="E53" s="235" t="s">
        <v>164</v>
      </c>
      <c r="F53" s="243" t="s">
        <v>165</v>
      </c>
      <c r="G53" s="150">
        <v>33</v>
      </c>
      <c r="H53" s="150">
        <v>12</v>
      </c>
    </row>
    <row r="54" spans="1:8" ht="15">
      <c r="A54" s="233" t="s">
        <v>166</v>
      </c>
      <c r="B54" s="247" t="s">
        <v>167</v>
      </c>
      <c r="C54" s="149"/>
      <c r="D54" s="149"/>
      <c r="E54" s="235" t="s">
        <v>168</v>
      </c>
      <c r="F54" s="243" t="s">
        <v>169</v>
      </c>
      <c r="G54" s="150"/>
      <c r="H54" s="150"/>
    </row>
    <row r="55" spans="1:18" ht="25.5">
      <c r="A55" s="267" t="s">
        <v>170</v>
      </c>
      <c r="B55" s="268" t="s">
        <v>171</v>
      </c>
      <c r="C55" s="153">
        <f>C19+C20+C21+C27+C32+C45+C51+C53+C54</f>
        <v>294152</v>
      </c>
      <c r="D55" s="153">
        <f>D19+D20+D21+D27+D32+D45+D51+D53+D54</f>
        <v>127709</v>
      </c>
      <c r="E55" s="235" t="s">
        <v>172</v>
      </c>
      <c r="F55" s="259" t="s">
        <v>173</v>
      </c>
      <c r="G55" s="152">
        <f>G49+G51+G52+G53+G54</f>
        <v>275815</v>
      </c>
      <c r="H55" s="152">
        <f>H49+H51+H52+H53+H54</f>
        <v>127743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3"/>
      <c r="E56" s="235"/>
      <c r="F56" s="269"/>
      <c r="G56" s="250"/>
      <c r="H56" s="152"/>
    </row>
    <row r="57" spans="1:13" ht="15">
      <c r="A57" s="233" t="s">
        <v>175</v>
      </c>
      <c r="B57" s="239"/>
      <c r="C57" s="250"/>
      <c r="D57" s="153"/>
      <c r="E57" s="448" t="s">
        <v>176</v>
      </c>
      <c r="F57" s="269"/>
      <c r="G57" s="250"/>
      <c r="H57" s="152"/>
      <c r="M57" s="155"/>
    </row>
    <row r="58" spans="1:8" ht="15">
      <c r="A58" s="233" t="s">
        <v>177</v>
      </c>
      <c r="B58" s="239" t="s">
        <v>178</v>
      </c>
      <c r="C58" s="149"/>
      <c r="D58" s="149"/>
      <c r="E58" s="235" t="s">
        <v>127</v>
      </c>
      <c r="F58" s="270"/>
      <c r="G58" s="250"/>
      <c r="H58" s="152"/>
    </row>
    <row r="59" spans="1:13" ht="15">
      <c r="A59" s="233" t="s">
        <v>179</v>
      </c>
      <c r="B59" s="239" t="s">
        <v>180</v>
      </c>
      <c r="C59" s="149"/>
      <c r="D59" s="149"/>
      <c r="E59" s="249" t="s">
        <v>181</v>
      </c>
      <c r="F59" s="240" t="s">
        <v>182</v>
      </c>
      <c r="G59" s="150"/>
      <c r="H59" s="150"/>
      <c r="M59" s="155"/>
    </row>
    <row r="60" spans="1:8" ht="15">
      <c r="A60" s="233" t="s">
        <v>183</v>
      </c>
      <c r="B60" s="239" t="s">
        <v>184</v>
      </c>
      <c r="C60" s="149"/>
      <c r="D60" s="149"/>
      <c r="E60" s="235" t="s">
        <v>185</v>
      </c>
      <c r="F60" s="240" t="s">
        <v>186</v>
      </c>
      <c r="G60" s="150"/>
      <c r="H60" s="150"/>
    </row>
    <row r="61" spans="1:18" ht="15">
      <c r="A61" s="233" t="s">
        <v>187</v>
      </c>
      <c r="B61" s="242" t="s">
        <v>188</v>
      </c>
      <c r="C61" s="149"/>
      <c r="D61" s="149"/>
      <c r="E61" s="241" t="s">
        <v>189</v>
      </c>
      <c r="F61" s="270" t="s">
        <v>190</v>
      </c>
      <c r="G61" s="152">
        <f>SUM(G62:G68)</f>
        <v>19811</v>
      </c>
      <c r="H61" s="152">
        <f>SUM(H62:H68)</f>
        <v>3783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49"/>
      <c r="D62" s="149"/>
      <c r="E62" s="241" t="s">
        <v>193</v>
      </c>
      <c r="F62" s="240" t="s">
        <v>194</v>
      </c>
      <c r="G62" s="150">
        <v>17602</v>
      </c>
      <c r="H62" s="150">
        <v>2002</v>
      </c>
    </row>
    <row r="63" spans="1:13" ht="15">
      <c r="A63" s="233" t="s">
        <v>195</v>
      </c>
      <c r="B63" s="239" t="s">
        <v>196</v>
      </c>
      <c r="C63" s="149">
        <v>377</v>
      </c>
      <c r="D63" s="149">
        <v>193</v>
      </c>
      <c r="E63" s="235" t="s">
        <v>197</v>
      </c>
      <c r="F63" s="240" t="s">
        <v>198</v>
      </c>
      <c r="G63" s="150"/>
      <c r="H63" s="150"/>
      <c r="M63" s="155"/>
    </row>
    <row r="64" spans="1:15" ht="15">
      <c r="A64" s="233" t="s">
        <v>51</v>
      </c>
      <c r="B64" s="247" t="s">
        <v>199</v>
      </c>
      <c r="C64" s="153">
        <f>SUM(C58:C63)</f>
        <v>377</v>
      </c>
      <c r="D64" s="153">
        <f>SUM(D58:D63)</f>
        <v>193</v>
      </c>
      <c r="E64" s="235" t="s">
        <v>200</v>
      </c>
      <c r="F64" s="240" t="s">
        <v>201</v>
      </c>
      <c r="G64" s="150">
        <v>373</v>
      </c>
      <c r="H64" s="150">
        <v>464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3"/>
      <c r="E65" s="235" t="s">
        <v>202</v>
      </c>
      <c r="F65" s="240" t="s">
        <v>203</v>
      </c>
      <c r="G65" s="150">
        <v>1275</v>
      </c>
      <c r="H65" s="150">
        <v>1224</v>
      </c>
    </row>
    <row r="66" spans="1:8" ht="15">
      <c r="A66" s="233" t="s">
        <v>204</v>
      </c>
      <c r="B66" s="239"/>
      <c r="C66" s="250"/>
      <c r="D66" s="153"/>
      <c r="E66" s="235" t="s">
        <v>205</v>
      </c>
      <c r="F66" s="240" t="s">
        <v>206</v>
      </c>
      <c r="G66" s="150">
        <v>4</v>
      </c>
      <c r="H66" s="150">
        <v>3</v>
      </c>
    </row>
    <row r="67" spans="1:8" ht="15">
      <c r="A67" s="233" t="s">
        <v>207</v>
      </c>
      <c r="B67" s="239" t="s">
        <v>208</v>
      </c>
      <c r="C67" s="149"/>
      <c r="D67" s="149"/>
      <c r="E67" s="235" t="s">
        <v>209</v>
      </c>
      <c r="F67" s="240" t="s">
        <v>210</v>
      </c>
      <c r="G67" s="150"/>
      <c r="H67" s="150"/>
    </row>
    <row r="68" spans="1:8" ht="15">
      <c r="A68" s="233" t="s">
        <v>211</v>
      </c>
      <c r="B68" s="239" t="s">
        <v>212</v>
      </c>
      <c r="C68" s="149">
        <v>3781</v>
      </c>
      <c r="D68" s="149">
        <v>1399</v>
      </c>
      <c r="E68" s="235" t="s">
        <v>213</v>
      </c>
      <c r="F68" s="240" t="s">
        <v>214</v>
      </c>
      <c r="G68" s="150">
        <v>557</v>
      </c>
      <c r="H68" s="150">
        <v>90</v>
      </c>
    </row>
    <row r="69" spans="1:8" ht="15">
      <c r="A69" s="233" t="s">
        <v>215</v>
      </c>
      <c r="B69" s="239" t="s">
        <v>216</v>
      </c>
      <c r="C69" s="149">
        <v>7635</v>
      </c>
      <c r="D69" s="149">
        <v>3396</v>
      </c>
      <c r="E69" s="249" t="s">
        <v>78</v>
      </c>
      <c r="F69" s="240" t="s">
        <v>217</v>
      </c>
      <c r="G69" s="150">
        <v>614</v>
      </c>
      <c r="H69" s="150">
        <v>800</v>
      </c>
    </row>
    <row r="70" spans="1:8" ht="15">
      <c r="A70" s="233" t="s">
        <v>218</v>
      </c>
      <c r="B70" s="239" t="s">
        <v>219</v>
      </c>
      <c r="C70" s="149"/>
      <c r="D70" s="149"/>
      <c r="E70" s="235" t="s">
        <v>220</v>
      </c>
      <c r="F70" s="240" t="s">
        <v>221</v>
      </c>
      <c r="G70" s="150">
        <v>837</v>
      </c>
      <c r="H70" s="150">
        <v>541</v>
      </c>
    </row>
    <row r="71" spans="1:18" ht="15">
      <c r="A71" s="233" t="s">
        <v>222</v>
      </c>
      <c r="B71" s="239" t="s">
        <v>223</v>
      </c>
      <c r="C71" s="149">
        <v>8</v>
      </c>
      <c r="D71" s="149">
        <v>5</v>
      </c>
      <c r="E71" s="251" t="s">
        <v>46</v>
      </c>
      <c r="F71" s="271" t="s">
        <v>224</v>
      </c>
      <c r="G71" s="159">
        <f>G59+G60+G61+G69+G70</f>
        <v>21262</v>
      </c>
      <c r="H71" s="159">
        <f>H59+H60+H61+H69+H70</f>
        <v>5124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49"/>
      <c r="D72" s="149">
        <v>2820</v>
      </c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49"/>
      <c r="D73" s="149"/>
      <c r="E73" s="161"/>
      <c r="F73" s="275"/>
      <c r="G73" s="276"/>
      <c r="H73" s="277"/>
    </row>
    <row r="74" spans="1:8" ht="15">
      <c r="A74" s="233" t="s">
        <v>229</v>
      </c>
      <c r="B74" s="239" t="s">
        <v>230</v>
      </c>
      <c r="C74" s="149">
        <v>61</v>
      </c>
      <c r="D74" s="149">
        <v>74</v>
      </c>
      <c r="E74" s="235" t="s">
        <v>231</v>
      </c>
      <c r="F74" s="278" t="s">
        <v>232</v>
      </c>
      <c r="G74" s="150"/>
      <c r="H74" s="150"/>
    </row>
    <row r="75" spans="1:15" ht="15">
      <c r="A75" s="233" t="s">
        <v>76</v>
      </c>
      <c r="B75" s="247" t="s">
        <v>233</v>
      </c>
      <c r="C75" s="153">
        <f>SUM(C67:C74)</f>
        <v>11485</v>
      </c>
      <c r="D75" s="153">
        <f>SUM(D67:D74)</f>
        <v>7694</v>
      </c>
      <c r="E75" s="249" t="s">
        <v>160</v>
      </c>
      <c r="F75" s="243" t="s">
        <v>234</v>
      </c>
      <c r="G75" s="150"/>
      <c r="H75" s="150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3"/>
      <c r="E76" s="235" t="s">
        <v>235</v>
      </c>
      <c r="F76" s="243" t="s">
        <v>236</v>
      </c>
      <c r="G76" s="150"/>
      <c r="H76" s="150"/>
    </row>
    <row r="77" spans="1:13" ht="15">
      <c r="A77" s="233" t="s">
        <v>237</v>
      </c>
      <c r="B77" s="239"/>
      <c r="C77" s="250"/>
      <c r="D77" s="153"/>
      <c r="E77" s="235"/>
      <c r="F77" s="279"/>
      <c r="G77" s="280"/>
      <c r="H77" s="281"/>
      <c r="M77" s="155"/>
    </row>
    <row r="78" spans="1:14" ht="15">
      <c r="A78" s="233" t="s">
        <v>238</v>
      </c>
      <c r="B78" s="239" t="s">
        <v>239</v>
      </c>
      <c r="C78" s="153">
        <f>SUM(C79:C81)</f>
        <v>0</v>
      </c>
      <c r="D78" s="153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49"/>
      <c r="D79" s="149"/>
      <c r="E79" s="249" t="s">
        <v>242</v>
      </c>
      <c r="F79" s="259" t="s">
        <v>243</v>
      </c>
      <c r="G79" s="160">
        <f>G71+G74+G75+G76</f>
        <v>21262</v>
      </c>
      <c r="H79" s="160">
        <f>H71+H74+H75+H76</f>
        <v>5124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49"/>
      <c r="D80" s="149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49"/>
      <c r="D81" s="149"/>
      <c r="E81" s="161"/>
      <c r="F81" s="283"/>
      <c r="G81" s="283"/>
      <c r="H81" s="284"/>
    </row>
    <row r="82" spans="1:8" ht="15">
      <c r="A82" s="233" t="s">
        <v>248</v>
      </c>
      <c r="B82" s="239" t="s">
        <v>249</v>
      </c>
      <c r="C82" s="149"/>
      <c r="D82" s="149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49"/>
      <c r="D83" s="149"/>
      <c r="E83" s="161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3">
        <f>C83+C82+C78</f>
        <v>0</v>
      </c>
      <c r="D84" s="153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3"/>
      <c r="E85" s="161"/>
      <c r="F85" s="283"/>
      <c r="G85" s="283"/>
      <c r="H85" s="284"/>
      <c r="M85" s="155"/>
    </row>
    <row r="86" spans="1:8" ht="15">
      <c r="A86" s="233" t="s">
        <v>253</v>
      </c>
      <c r="B86" s="239"/>
      <c r="C86" s="250"/>
      <c r="D86" s="153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49">
        <v>2</v>
      </c>
      <c r="D87" s="149">
        <v>3</v>
      </c>
      <c r="E87" s="161"/>
      <c r="F87" s="283"/>
      <c r="G87" s="283"/>
      <c r="H87" s="284"/>
      <c r="M87" s="155"/>
    </row>
    <row r="88" spans="1:8" ht="15">
      <c r="A88" s="233" t="s">
        <v>256</v>
      </c>
      <c r="B88" s="239" t="s">
        <v>257</v>
      </c>
      <c r="C88" s="149">
        <v>675</v>
      </c>
      <c r="D88" s="149">
        <v>837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49">
        <v>0</v>
      </c>
      <c r="D89" s="149"/>
      <c r="E89" s="261"/>
      <c r="F89" s="283"/>
      <c r="G89" s="283"/>
      <c r="H89" s="284"/>
      <c r="M89" s="155"/>
    </row>
    <row r="90" spans="1:8" ht="15">
      <c r="A90" s="233" t="s">
        <v>260</v>
      </c>
      <c r="B90" s="239" t="s">
        <v>261</v>
      </c>
      <c r="C90" s="149"/>
      <c r="D90" s="149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3">
        <f>SUM(C87:C90)</f>
        <v>677</v>
      </c>
      <c r="D91" s="153">
        <f>SUM(D87:D90)</f>
        <v>840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49">
        <v>783</v>
      </c>
      <c r="D92" s="149">
        <v>576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3">
        <f>C64+C75+C84+C91+C92</f>
        <v>13322</v>
      </c>
      <c r="D93" s="153">
        <f>D64+D75+D84+D91+D92</f>
        <v>9303</v>
      </c>
      <c r="E93" s="161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2">
        <f>C93+C55</f>
        <v>307474</v>
      </c>
      <c r="D94" s="162">
        <f>D93+D55</f>
        <v>137012</v>
      </c>
      <c r="E94" s="447" t="s">
        <v>270</v>
      </c>
      <c r="F94" s="287" t="s">
        <v>271</v>
      </c>
      <c r="G94" s="163">
        <f>G36+G39+G55+G79</f>
        <v>307474</v>
      </c>
      <c r="H94" s="163">
        <f>H36+H39+H55+H79</f>
        <v>137012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4"/>
      <c r="B95" s="165"/>
      <c r="C95" s="164"/>
      <c r="D95" s="164"/>
      <c r="E95" s="166"/>
      <c r="F95" s="144"/>
      <c r="G95" s="145"/>
      <c r="H95" s="146"/>
      <c r="M95" s="155"/>
    </row>
    <row r="96" spans="1:13" ht="15">
      <c r="A96" s="429" t="s">
        <v>846</v>
      </c>
      <c r="B96" s="430"/>
      <c r="C96" s="148"/>
      <c r="D96" s="148"/>
      <c r="E96" s="431"/>
      <c r="F96" s="168"/>
      <c r="G96" s="169"/>
      <c r="H96" s="170"/>
      <c r="M96" s="155"/>
    </row>
    <row r="97" spans="1:13" ht="15">
      <c r="A97" s="429"/>
      <c r="B97" s="430"/>
      <c r="C97" s="148"/>
      <c r="D97" s="148"/>
      <c r="E97" s="431"/>
      <c r="F97" s="168"/>
      <c r="G97" s="169"/>
      <c r="H97" s="170"/>
      <c r="M97" s="155"/>
    </row>
    <row r="98" spans="1:13" ht="15" customHeight="1">
      <c r="A98" s="43" t="s">
        <v>863</v>
      </c>
      <c r="B98" s="430"/>
      <c r="C98" s="586" t="s">
        <v>858</v>
      </c>
      <c r="D98" s="586"/>
      <c r="E98" s="586"/>
      <c r="F98" s="168"/>
      <c r="G98" s="169"/>
      <c r="H98" s="170"/>
      <c r="M98" s="155"/>
    </row>
    <row r="99" spans="3:8" ht="15">
      <c r="C99" s="43"/>
      <c r="D99" s="1"/>
      <c r="E99" s="43"/>
      <c r="F99" s="168"/>
      <c r="G99" s="169"/>
      <c r="H99" s="170"/>
    </row>
    <row r="100" spans="1:5" ht="15" customHeight="1">
      <c r="A100" s="171"/>
      <c r="B100" s="171"/>
      <c r="C100" s="586" t="s">
        <v>859</v>
      </c>
      <c r="D100" s="587"/>
      <c r="E100" s="587"/>
    </row>
    <row r="102" ht="12.75">
      <c r="E102" s="174"/>
    </row>
    <row r="104" ht="12.75">
      <c r="M104" s="155"/>
    </row>
    <row r="106" ht="12.75">
      <c r="M106" s="155"/>
    </row>
    <row r="108" spans="5:13" ht="12.75">
      <c r="E108" s="174"/>
      <c r="M108" s="155"/>
    </row>
    <row r="110" spans="5:13" ht="12.75">
      <c r="E110" s="174"/>
      <c r="M110" s="155"/>
    </row>
    <row r="118" ht="12.75">
      <c r="E118" s="174"/>
    </row>
    <row r="120" spans="5:13" ht="12.75">
      <c r="E120" s="174"/>
      <c r="M120" s="155"/>
    </row>
    <row r="122" spans="5:13" ht="12.75">
      <c r="E122" s="174"/>
      <c r="M122" s="155"/>
    </row>
    <row r="124" ht="12.75">
      <c r="E124" s="174"/>
    </row>
    <row r="126" spans="5:13" ht="12.75">
      <c r="E126" s="174"/>
      <c r="M126" s="155"/>
    </row>
    <row r="128" spans="5:13" ht="12.75">
      <c r="E128" s="174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4"/>
      <c r="M136" s="155"/>
    </row>
    <row r="138" spans="5:13" ht="12.75">
      <c r="E138" s="174"/>
      <c r="M138" s="155"/>
    </row>
    <row r="140" spans="5:13" ht="12.75">
      <c r="E140" s="174"/>
      <c r="M140" s="155"/>
    </row>
    <row r="142" spans="5:13" ht="12.75">
      <c r="E142" s="174"/>
      <c r="M142" s="155"/>
    </row>
    <row r="144" ht="12.75">
      <c r="E144" s="174"/>
    </row>
    <row r="146" ht="12.75">
      <c r="E146" s="174"/>
    </row>
    <row r="148" ht="12.75">
      <c r="E148" s="174"/>
    </row>
    <row r="150" spans="5:13" ht="12.75">
      <c r="E150" s="174"/>
      <c r="M150" s="155"/>
    </row>
    <row r="152" ht="12.75">
      <c r="M152" s="155"/>
    </row>
    <row r="154" ht="12.75">
      <c r="M154" s="155"/>
    </row>
    <row r="160" ht="12.75">
      <c r="E160" s="174"/>
    </row>
    <row r="162" ht="12.75">
      <c r="E162" s="174"/>
    </row>
    <row r="164" ht="12.75">
      <c r="E164" s="174"/>
    </row>
    <row r="166" ht="12.75">
      <c r="E166" s="174"/>
    </row>
    <row r="168" ht="12.75">
      <c r="E168" s="174"/>
    </row>
    <row r="176" ht="12.75">
      <c r="E176" s="174"/>
    </row>
    <row r="178" ht="12.75">
      <c r="E178" s="174"/>
    </row>
    <row r="180" ht="12.75">
      <c r="E180" s="174"/>
    </row>
    <row r="182" ht="12.75">
      <c r="E182" s="174"/>
    </row>
    <row r="186" ht="12.75">
      <c r="E186" s="174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23" header="0.17" footer="0.17"/>
  <pageSetup fitToHeight="2" fitToWidth="2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8"/>
  <sheetViews>
    <sheetView workbookViewId="0" topLeftCell="A31">
      <selection activeCell="F58" sqref="F58"/>
    </sheetView>
  </sheetViews>
  <sheetFormatPr defaultColWidth="9.00390625" defaultRowHeight="12.75"/>
  <cols>
    <col min="1" max="1" width="48.125" style="559" customWidth="1"/>
    <col min="2" max="2" width="12.125" style="559" customWidth="1"/>
    <col min="3" max="3" width="13.00390625" style="536" customWidth="1"/>
    <col min="4" max="4" width="12.75390625" style="536" customWidth="1"/>
    <col min="5" max="5" width="37.25390625" style="559" customWidth="1"/>
    <col min="6" max="6" width="9.00390625" style="559" customWidth="1"/>
    <col min="7" max="7" width="11.75390625" style="536" customWidth="1"/>
    <col min="8" max="8" width="13.125" style="536" customWidth="1"/>
    <col min="9" max="16384" width="9.25390625" style="536" customWidth="1"/>
  </cols>
  <sheetData>
    <row r="1" spans="1:8" ht="12">
      <c r="A1" s="572" t="s">
        <v>272</v>
      </c>
      <c r="B1" s="459"/>
      <c r="C1" s="460"/>
      <c r="D1" s="460"/>
      <c r="E1" s="461"/>
      <c r="F1" s="461"/>
      <c r="G1" s="535"/>
      <c r="H1" s="535"/>
    </row>
    <row r="2" spans="1:8" ht="12">
      <c r="A2" s="572"/>
      <c r="B2" s="459"/>
      <c r="C2" s="460"/>
      <c r="D2" s="460"/>
      <c r="E2" s="461"/>
      <c r="F2" s="461"/>
      <c r="G2" s="535"/>
      <c r="H2" s="535"/>
    </row>
    <row r="3" spans="1:8" ht="15" customHeight="1">
      <c r="A3" s="462" t="s">
        <v>1</v>
      </c>
      <c r="B3" s="592" t="str">
        <f>'справка №1-БАЛАНС'!E3</f>
        <v>Интерлийз Ауто ЕАД</v>
      </c>
      <c r="C3" s="592"/>
      <c r="D3" s="592"/>
      <c r="E3" s="592"/>
      <c r="F3" s="578" t="s">
        <v>2</v>
      </c>
      <c r="G3" s="578"/>
      <c r="H3" s="519">
        <f>'справка №1-БАЛАНС'!H3</f>
        <v>130936974</v>
      </c>
    </row>
    <row r="4" spans="1:8" ht="15">
      <c r="A4" s="462" t="s">
        <v>273</v>
      </c>
      <c r="B4" s="592" t="str">
        <f>'справка №1-БАЛАНС'!E4</f>
        <v> </v>
      </c>
      <c r="C4" s="592"/>
      <c r="D4" s="592"/>
      <c r="E4" s="592"/>
      <c r="F4" s="537" t="s">
        <v>4</v>
      </c>
      <c r="G4" s="590" t="str">
        <f>'справка №1-БАЛАНС'!H4</f>
        <v>1210/1-06.10.2005</v>
      </c>
      <c r="H4" s="590"/>
    </row>
    <row r="5" spans="1:8" ht="17.25" customHeight="1">
      <c r="A5" s="462" t="s">
        <v>5</v>
      </c>
      <c r="B5" s="591" t="str">
        <f>'справка №1-БАЛАНС'!E5</f>
        <v>01.01.2007 г.-31.12.2007 г.</v>
      </c>
      <c r="C5" s="591"/>
      <c r="D5" s="591"/>
      <c r="E5" s="312"/>
      <c r="F5" s="461"/>
      <c r="G5" s="535"/>
      <c r="H5" s="538" t="s">
        <v>274</v>
      </c>
    </row>
    <row r="6" spans="1:8" ht="12">
      <c r="A6" s="462"/>
      <c r="B6" s="571"/>
      <c r="C6" s="571"/>
      <c r="D6" s="571"/>
      <c r="E6" s="312"/>
      <c r="F6" s="461"/>
      <c r="G6" s="535"/>
      <c r="H6" s="538"/>
    </row>
    <row r="7" spans="1:8" ht="24">
      <c r="A7" s="290" t="s">
        <v>275</v>
      </c>
      <c r="B7" s="291" t="s">
        <v>8</v>
      </c>
      <c r="C7" s="290" t="s">
        <v>9</v>
      </c>
      <c r="D7" s="292" t="s">
        <v>13</v>
      </c>
      <c r="E7" s="290" t="s">
        <v>276</v>
      </c>
      <c r="F7" s="291" t="s">
        <v>8</v>
      </c>
      <c r="G7" s="290" t="s">
        <v>9</v>
      </c>
      <c r="H7" s="290" t="s">
        <v>13</v>
      </c>
    </row>
    <row r="8" spans="1:8" ht="12">
      <c r="A8" s="293" t="s">
        <v>14</v>
      </c>
      <c r="B8" s="293" t="s">
        <v>15</v>
      </c>
      <c r="C8" s="293">
        <v>1</v>
      </c>
      <c r="D8" s="293">
        <v>2</v>
      </c>
      <c r="E8" s="293" t="s">
        <v>14</v>
      </c>
      <c r="F8" s="290" t="s">
        <v>15</v>
      </c>
      <c r="G8" s="290">
        <v>1</v>
      </c>
      <c r="H8" s="290">
        <v>2</v>
      </c>
    </row>
    <row r="9" spans="1:8" ht="12">
      <c r="A9" s="125" t="s">
        <v>277</v>
      </c>
      <c r="B9" s="125"/>
      <c r="C9" s="50"/>
      <c r="D9" s="50"/>
      <c r="E9" s="125" t="s">
        <v>278</v>
      </c>
      <c r="F9" s="302"/>
      <c r="G9" s="539"/>
      <c r="H9" s="539"/>
    </row>
    <row r="10" spans="1:8" ht="12">
      <c r="A10" s="294" t="s">
        <v>279</v>
      </c>
      <c r="B10" s="294"/>
      <c r="C10" s="295"/>
      <c r="D10" s="48"/>
      <c r="E10" s="294" t="s">
        <v>280</v>
      </c>
      <c r="F10" s="302"/>
      <c r="G10" s="539"/>
      <c r="H10" s="539"/>
    </row>
    <row r="11" spans="1:8" ht="12">
      <c r="A11" s="296" t="s">
        <v>281</v>
      </c>
      <c r="B11" s="297" t="s">
        <v>282</v>
      </c>
      <c r="C11" s="44">
        <v>218</v>
      </c>
      <c r="D11" s="44">
        <v>139</v>
      </c>
      <c r="E11" s="296" t="s">
        <v>283</v>
      </c>
      <c r="F11" s="540" t="s">
        <v>284</v>
      </c>
      <c r="G11" s="541"/>
      <c r="H11" s="541"/>
    </row>
    <row r="12" spans="1:8" ht="12">
      <c r="A12" s="296" t="s">
        <v>285</v>
      </c>
      <c r="B12" s="297" t="s">
        <v>286</v>
      </c>
      <c r="C12" s="44">
        <v>3447</v>
      </c>
      <c r="D12" s="44">
        <v>2124</v>
      </c>
      <c r="E12" s="296" t="s">
        <v>287</v>
      </c>
      <c r="F12" s="540" t="s">
        <v>288</v>
      </c>
      <c r="G12" s="541"/>
      <c r="H12" s="541"/>
    </row>
    <row r="13" spans="1:8" ht="12">
      <c r="A13" s="296" t="s">
        <v>289</v>
      </c>
      <c r="B13" s="297" t="s">
        <v>290</v>
      </c>
      <c r="C13" s="44">
        <v>1602</v>
      </c>
      <c r="D13" s="44">
        <v>1212</v>
      </c>
      <c r="E13" s="298" t="s">
        <v>291</v>
      </c>
      <c r="F13" s="540" t="s">
        <v>292</v>
      </c>
      <c r="G13" s="541"/>
      <c r="H13" s="541"/>
    </row>
    <row r="14" spans="1:8" ht="12">
      <c r="A14" s="296" t="s">
        <v>293</v>
      </c>
      <c r="B14" s="297" t="s">
        <v>294</v>
      </c>
      <c r="C14" s="44">
        <v>48</v>
      </c>
      <c r="D14" s="44">
        <v>34</v>
      </c>
      <c r="E14" s="298" t="s">
        <v>78</v>
      </c>
      <c r="F14" s="540" t="s">
        <v>295</v>
      </c>
      <c r="G14" s="541">
        <v>7536</v>
      </c>
      <c r="H14" s="541">
        <v>4925</v>
      </c>
    </row>
    <row r="15" spans="1:18" ht="12">
      <c r="A15" s="296" t="s">
        <v>296</v>
      </c>
      <c r="B15" s="297" t="s">
        <v>297</v>
      </c>
      <c r="C15" s="44">
        <v>16</v>
      </c>
      <c r="D15" s="44">
        <v>14</v>
      </c>
      <c r="E15" s="299" t="s">
        <v>51</v>
      </c>
      <c r="F15" s="542" t="s">
        <v>298</v>
      </c>
      <c r="G15" s="539">
        <f>SUM(G11:G14)</f>
        <v>7536</v>
      </c>
      <c r="H15" s="539">
        <f>SUM(H11:H14)</f>
        <v>4925</v>
      </c>
      <c r="I15" s="535"/>
      <c r="J15" s="535"/>
      <c r="K15" s="535"/>
      <c r="L15" s="535"/>
      <c r="M15" s="535"/>
      <c r="N15" s="535"/>
      <c r="O15" s="535"/>
      <c r="P15" s="535"/>
      <c r="Q15" s="535"/>
      <c r="R15" s="535"/>
    </row>
    <row r="16" spans="1:8" ht="12">
      <c r="A16" s="296" t="s">
        <v>299</v>
      </c>
      <c r="B16" s="297" t="s">
        <v>300</v>
      </c>
      <c r="C16" s="44">
        <v>437</v>
      </c>
      <c r="D16" s="44">
        <v>228</v>
      </c>
      <c r="E16" s="298"/>
      <c r="F16" s="543"/>
      <c r="G16" s="544"/>
      <c r="H16" s="544"/>
    </row>
    <row r="17" spans="1:8" ht="24">
      <c r="A17" s="296" t="s">
        <v>301</v>
      </c>
      <c r="B17" s="297" t="s">
        <v>302</v>
      </c>
      <c r="C17" s="45"/>
      <c r="D17" s="45"/>
      <c r="E17" s="294" t="s">
        <v>303</v>
      </c>
      <c r="F17" s="545" t="s">
        <v>304</v>
      </c>
      <c r="G17" s="541"/>
      <c r="H17" s="541"/>
    </row>
    <row r="18" spans="1:8" ht="12">
      <c r="A18" s="296" t="s">
        <v>305</v>
      </c>
      <c r="B18" s="297" t="s">
        <v>306</v>
      </c>
      <c r="C18" s="45">
        <v>2331</v>
      </c>
      <c r="D18" s="45">
        <v>1125</v>
      </c>
      <c r="E18" s="296" t="s">
        <v>307</v>
      </c>
      <c r="F18" s="543" t="s">
        <v>308</v>
      </c>
      <c r="G18" s="546"/>
      <c r="H18" s="546"/>
    </row>
    <row r="19" spans="1:8" ht="12">
      <c r="A19" s="300" t="s">
        <v>309</v>
      </c>
      <c r="B19" s="297" t="s">
        <v>310</v>
      </c>
      <c r="C19" s="46">
        <v>31</v>
      </c>
      <c r="D19" s="46"/>
      <c r="E19" s="294"/>
      <c r="F19" s="302"/>
      <c r="G19" s="544"/>
      <c r="H19" s="544"/>
    </row>
    <row r="20" spans="1:8" ht="12">
      <c r="A20" s="300" t="s">
        <v>311</v>
      </c>
      <c r="B20" s="297" t="s">
        <v>312</v>
      </c>
      <c r="C20" s="46">
        <v>776</v>
      </c>
      <c r="D20" s="46">
        <v>433</v>
      </c>
      <c r="E20" s="294" t="s">
        <v>313</v>
      </c>
      <c r="F20" s="302"/>
      <c r="G20" s="544"/>
      <c r="H20" s="544"/>
    </row>
    <row r="21" spans="1:15" ht="12">
      <c r="A21" s="299" t="s">
        <v>51</v>
      </c>
      <c r="B21" s="301" t="s">
        <v>314</v>
      </c>
      <c r="C21" s="47">
        <f>SUM(C11:C17)+C18</f>
        <v>8099</v>
      </c>
      <c r="D21" s="47">
        <f>SUM(D11:D17)+D18</f>
        <v>4876</v>
      </c>
      <c r="E21" s="302" t="s">
        <v>315</v>
      </c>
      <c r="F21" s="543" t="s">
        <v>316</v>
      </c>
      <c r="G21" s="541">
        <v>14879</v>
      </c>
      <c r="H21" s="541">
        <v>6192</v>
      </c>
      <c r="I21" s="535"/>
      <c r="J21" s="535"/>
      <c r="K21" s="535"/>
      <c r="L21" s="535"/>
      <c r="M21" s="535"/>
      <c r="N21" s="535"/>
      <c r="O21" s="535"/>
    </row>
    <row r="22" spans="1:8" ht="12">
      <c r="A22" s="294"/>
      <c r="B22" s="297"/>
      <c r="C22" s="313"/>
      <c r="D22" s="313"/>
      <c r="E22" s="300" t="s">
        <v>317</v>
      </c>
      <c r="F22" s="543" t="s">
        <v>318</v>
      </c>
      <c r="G22" s="541"/>
      <c r="H22" s="541"/>
    </row>
    <row r="23" spans="1:8" ht="24">
      <c r="A23" s="294" t="s">
        <v>319</v>
      </c>
      <c r="B23" s="303"/>
      <c r="C23" s="313"/>
      <c r="D23" s="313"/>
      <c r="E23" s="296" t="s">
        <v>320</v>
      </c>
      <c r="F23" s="543" t="s">
        <v>321</v>
      </c>
      <c r="G23" s="541"/>
      <c r="H23" s="541"/>
    </row>
    <row r="24" spans="1:8" ht="24">
      <c r="A24" s="302" t="s">
        <v>322</v>
      </c>
      <c r="B24" s="303" t="s">
        <v>323</v>
      </c>
      <c r="C24" s="44">
        <v>9981</v>
      </c>
      <c r="D24" s="44">
        <v>4143</v>
      </c>
      <c r="E24" s="302" t="s">
        <v>324</v>
      </c>
      <c r="F24" s="543" t="s">
        <v>325</v>
      </c>
      <c r="G24" s="541">
        <v>16</v>
      </c>
      <c r="H24" s="541">
        <v>2</v>
      </c>
    </row>
    <row r="25" spans="1:8" ht="24">
      <c r="A25" s="296" t="s">
        <v>326</v>
      </c>
      <c r="B25" s="303" t="s">
        <v>327</v>
      </c>
      <c r="C25" s="44"/>
      <c r="D25" s="44"/>
      <c r="E25" s="296" t="s">
        <v>328</v>
      </c>
      <c r="F25" s="543" t="s">
        <v>329</v>
      </c>
      <c r="G25" s="541">
        <v>738</v>
      </c>
      <c r="H25" s="541">
        <v>245</v>
      </c>
    </row>
    <row r="26" spans="1:18" ht="12">
      <c r="A26" s="296" t="s">
        <v>330</v>
      </c>
      <c r="B26" s="303" t="s">
        <v>331</v>
      </c>
      <c r="C26" s="44">
        <v>50</v>
      </c>
      <c r="D26" s="44">
        <v>15</v>
      </c>
      <c r="E26" s="299" t="s">
        <v>103</v>
      </c>
      <c r="F26" s="545" t="s">
        <v>332</v>
      </c>
      <c r="G26" s="539">
        <f>SUM(G21:G25)</f>
        <v>15633</v>
      </c>
      <c r="H26" s="539">
        <f>SUM(H21:H25)</f>
        <v>6439</v>
      </c>
      <c r="I26" s="535"/>
      <c r="J26" s="535"/>
      <c r="K26" s="535"/>
      <c r="L26" s="535"/>
      <c r="M26" s="535"/>
      <c r="N26" s="535"/>
      <c r="O26" s="535"/>
      <c r="P26" s="535"/>
      <c r="Q26" s="535"/>
      <c r="R26" s="535"/>
    </row>
    <row r="27" spans="1:8" ht="12">
      <c r="A27" s="296" t="s">
        <v>78</v>
      </c>
      <c r="B27" s="303" t="s">
        <v>333</v>
      </c>
      <c r="C27" s="44">
        <v>259</v>
      </c>
      <c r="D27" s="44">
        <v>330</v>
      </c>
      <c r="E27" s="300"/>
      <c r="F27" s="302"/>
      <c r="G27" s="544"/>
      <c r="H27" s="544"/>
    </row>
    <row r="28" spans="1:14" ht="12">
      <c r="A28" s="299" t="s">
        <v>76</v>
      </c>
      <c r="B28" s="304" t="s">
        <v>334</v>
      </c>
      <c r="C28" s="47">
        <f>SUM(C24:C27)</f>
        <v>10290</v>
      </c>
      <c r="D28" s="47">
        <f>SUM(D24:D27)</f>
        <v>4488</v>
      </c>
      <c r="E28" s="296"/>
      <c r="F28" s="302"/>
      <c r="G28" s="544"/>
      <c r="H28" s="544"/>
      <c r="I28" s="535"/>
      <c r="J28" s="535"/>
      <c r="K28" s="535"/>
      <c r="L28" s="535"/>
      <c r="M28" s="535"/>
      <c r="N28" s="535"/>
    </row>
    <row r="29" spans="1:8" ht="12">
      <c r="A29" s="299"/>
      <c r="B29" s="304"/>
      <c r="C29" s="313"/>
      <c r="D29" s="313"/>
      <c r="E29" s="296"/>
      <c r="F29" s="302"/>
      <c r="G29" s="544"/>
      <c r="H29" s="544"/>
    </row>
    <row r="30" spans="1:18" ht="12">
      <c r="A30" s="125" t="s">
        <v>335</v>
      </c>
      <c r="B30" s="291" t="s">
        <v>336</v>
      </c>
      <c r="C30" s="48">
        <f>C28+C21</f>
        <v>18389</v>
      </c>
      <c r="D30" s="48">
        <f>D28+D21</f>
        <v>9364</v>
      </c>
      <c r="E30" s="125" t="s">
        <v>337</v>
      </c>
      <c r="F30" s="545" t="s">
        <v>338</v>
      </c>
      <c r="G30" s="539">
        <f>G15+G17+G26</f>
        <v>23169</v>
      </c>
      <c r="H30" s="539">
        <f>H15+H17+H26</f>
        <v>11364</v>
      </c>
      <c r="I30" s="535"/>
      <c r="J30" s="535"/>
      <c r="K30" s="535"/>
      <c r="L30" s="535"/>
      <c r="M30" s="535"/>
      <c r="N30" s="535"/>
      <c r="O30" s="535"/>
      <c r="P30" s="535"/>
      <c r="Q30" s="535"/>
      <c r="R30" s="535"/>
    </row>
    <row r="31" spans="1:8" ht="12">
      <c r="A31" s="125"/>
      <c r="B31" s="291"/>
      <c r="C31" s="313"/>
      <c r="D31" s="313"/>
      <c r="E31" s="125"/>
      <c r="F31" s="543"/>
      <c r="G31" s="544"/>
      <c r="H31" s="544"/>
    </row>
    <row r="32" spans="1:18" ht="12">
      <c r="A32" s="125" t="s">
        <v>339</v>
      </c>
      <c r="B32" s="291" t="s">
        <v>340</v>
      </c>
      <c r="C32" s="48">
        <f>IF((G30-C30)&gt;0,G30-C30,0)</f>
        <v>4780</v>
      </c>
      <c r="D32" s="48">
        <f>IF((H30-D30)&gt;0,H30-D30,0)</f>
        <v>2000</v>
      </c>
      <c r="E32" s="125" t="s">
        <v>341</v>
      </c>
      <c r="F32" s="545" t="s">
        <v>342</v>
      </c>
      <c r="G32" s="51">
        <f>IF((C30-G30)&gt;0,C30-G30,0)</f>
        <v>0</v>
      </c>
      <c r="H32" s="51">
        <f>IF((D30-H30)&gt;0,D30-H30,0)</f>
        <v>0</v>
      </c>
      <c r="I32" s="535"/>
      <c r="J32" s="535"/>
      <c r="K32" s="535"/>
      <c r="L32" s="535"/>
      <c r="M32" s="535"/>
      <c r="N32" s="535"/>
      <c r="O32" s="535"/>
      <c r="P32" s="535"/>
      <c r="Q32" s="535"/>
      <c r="R32" s="535"/>
    </row>
    <row r="33" spans="1:8" ht="24">
      <c r="A33" s="547" t="s">
        <v>847</v>
      </c>
      <c r="B33" s="304" t="s">
        <v>343</v>
      </c>
      <c r="C33" s="44"/>
      <c r="D33" s="44"/>
      <c r="E33" s="294" t="s">
        <v>850</v>
      </c>
      <c r="F33" s="543" t="s">
        <v>344</v>
      </c>
      <c r="G33" s="541"/>
      <c r="H33" s="541"/>
    </row>
    <row r="34" spans="1:8" ht="12">
      <c r="A34" s="294" t="s">
        <v>345</v>
      </c>
      <c r="B34" s="305" t="s">
        <v>346</v>
      </c>
      <c r="C34" s="44"/>
      <c r="D34" s="44"/>
      <c r="E34" s="294" t="s">
        <v>347</v>
      </c>
      <c r="F34" s="543" t="s">
        <v>348</v>
      </c>
      <c r="G34" s="541"/>
      <c r="H34" s="541"/>
    </row>
    <row r="35" spans="1:18" ht="12">
      <c r="A35" s="126" t="s">
        <v>349</v>
      </c>
      <c r="B35" s="304" t="s">
        <v>350</v>
      </c>
      <c r="C35" s="47">
        <f>C30-C33+C34</f>
        <v>18389</v>
      </c>
      <c r="D35" s="47">
        <f>D30-D33+D34</f>
        <v>9364</v>
      </c>
      <c r="E35" s="125" t="s">
        <v>351</v>
      </c>
      <c r="F35" s="545" t="s">
        <v>352</v>
      </c>
      <c r="G35" s="51">
        <f>G34-G33+G30</f>
        <v>23169</v>
      </c>
      <c r="H35" s="51">
        <f>H34-H33+H30</f>
        <v>11364</v>
      </c>
      <c r="I35" s="535"/>
      <c r="J35" s="535"/>
      <c r="K35" s="535"/>
      <c r="L35" s="535"/>
      <c r="M35" s="535"/>
      <c r="N35" s="535"/>
      <c r="O35" s="535"/>
      <c r="P35" s="535"/>
      <c r="Q35" s="535"/>
      <c r="R35" s="535"/>
    </row>
    <row r="36" spans="1:18" ht="12">
      <c r="A36" s="126" t="s">
        <v>353</v>
      </c>
      <c r="B36" s="291" t="s">
        <v>354</v>
      </c>
      <c r="C36" s="48">
        <f>IF((G35-C35)&gt;0,G35-C35,0)</f>
        <v>4780</v>
      </c>
      <c r="D36" s="48">
        <f>IF((H35-D35)&gt;0,H35-D35,0)</f>
        <v>2000</v>
      </c>
      <c r="E36" s="126" t="s">
        <v>355</v>
      </c>
      <c r="F36" s="545" t="s">
        <v>356</v>
      </c>
      <c r="G36" s="539">
        <f>IF((C35-G35)&gt;0,C35-G35,0)</f>
        <v>0</v>
      </c>
      <c r="H36" s="539">
        <f>IF((D35-H35)&gt;0,D35-H35,0)</f>
        <v>0</v>
      </c>
      <c r="I36" s="535"/>
      <c r="J36" s="535"/>
      <c r="K36" s="535"/>
      <c r="L36" s="535"/>
      <c r="M36" s="535"/>
      <c r="N36" s="535"/>
      <c r="O36" s="535"/>
      <c r="P36" s="535"/>
      <c r="Q36" s="535"/>
      <c r="R36" s="535"/>
    </row>
    <row r="37" spans="1:14" ht="12">
      <c r="A37" s="294" t="s">
        <v>357</v>
      </c>
      <c r="B37" s="304" t="s">
        <v>358</v>
      </c>
      <c r="C37" s="47">
        <f>C38+C39+C40</f>
        <v>478</v>
      </c>
      <c r="D37" s="47">
        <f>D38+D39+D40</f>
        <v>303</v>
      </c>
      <c r="E37" s="306"/>
      <c r="F37" s="302"/>
      <c r="G37" s="544"/>
      <c r="H37" s="544"/>
      <c r="I37" s="535"/>
      <c r="J37" s="535"/>
      <c r="K37" s="535"/>
      <c r="L37" s="535"/>
      <c r="M37" s="535"/>
      <c r="N37" s="535"/>
    </row>
    <row r="38" spans="1:8" ht="12">
      <c r="A38" s="307" t="s">
        <v>359</v>
      </c>
      <c r="B38" s="303" t="s">
        <v>360</v>
      </c>
      <c r="C38" s="44">
        <v>478</v>
      </c>
      <c r="D38" s="44">
        <v>303</v>
      </c>
      <c r="E38" s="306"/>
      <c r="F38" s="302"/>
      <c r="G38" s="544"/>
      <c r="H38" s="544"/>
    </row>
    <row r="39" spans="1:8" ht="24">
      <c r="A39" s="307" t="s">
        <v>361</v>
      </c>
      <c r="B39" s="308" t="s">
        <v>362</v>
      </c>
      <c r="C39" s="428"/>
      <c r="D39" s="428"/>
      <c r="E39" s="306"/>
      <c r="F39" s="548"/>
      <c r="G39" s="544"/>
      <c r="H39" s="544"/>
    </row>
    <row r="40" spans="1:8" ht="12">
      <c r="A40" s="309" t="s">
        <v>363</v>
      </c>
      <c r="B40" s="308" t="s">
        <v>364</v>
      </c>
      <c r="C40" s="124"/>
      <c r="D40" s="124"/>
      <c r="E40" s="306"/>
      <c r="F40" s="548"/>
      <c r="G40" s="544"/>
      <c r="H40" s="544"/>
    </row>
    <row r="41" spans="1:18" ht="12">
      <c r="A41" s="310" t="s">
        <v>365</v>
      </c>
      <c r="B41" s="127" t="s">
        <v>366</v>
      </c>
      <c r="C41" s="457">
        <f>+IF((G35-C35-C37)&gt;0,G35-C35-C37,0)</f>
        <v>4302</v>
      </c>
      <c r="D41" s="457">
        <f>+IF((H35-D35-D37)&gt;0,H35-D35-D37,0)</f>
        <v>1697</v>
      </c>
      <c r="E41" s="311" t="s">
        <v>367</v>
      </c>
      <c r="F41" s="549" t="s">
        <v>368</v>
      </c>
      <c r="G41" s="550">
        <f>IF(G36&gt;0,IF(C37+G36&lt;0,0,C37+G36),IF(C36-C37&lt;0,C37-C36,0))</f>
        <v>0</v>
      </c>
      <c r="H41" s="550">
        <f>IF(H36&gt;0,IF(D37+H36&lt;0,0,D37+H36),IF(D36-D37&lt;0,D37-D36,0))</f>
        <v>0</v>
      </c>
      <c r="I41" s="535"/>
      <c r="J41" s="535"/>
      <c r="K41" s="535"/>
      <c r="L41" s="535"/>
      <c r="M41" s="535"/>
      <c r="N41" s="535"/>
      <c r="O41" s="535"/>
      <c r="P41" s="535"/>
      <c r="Q41" s="535"/>
      <c r="R41" s="535"/>
    </row>
    <row r="42" spans="1:8" ht="12">
      <c r="A42" s="125" t="s">
        <v>369</v>
      </c>
      <c r="B42" s="293" t="s">
        <v>370</v>
      </c>
      <c r="C42" s="49"/>
      <c r="D42" s="49"/>
      <c r="E42" s="125" t="s">
        <v>369</v>
      </c>
      <c r="F42" s="549" t="s">
        <v>371</v>
      </c>
      <c r="G42" s="541"/>
      <c r="H42" s="541"/>
    </row>
    <row r="43" spans="1:18" ht="12">
      <c r="A43" s="125" t="s">
        <v>372</v>
      </c>
      <c r="B43" s="290" t="s">
        <v>373</v>
      </c>
      <c r="C43" s="50">
        <f>IF(G41=0,IF(C41-C42&gt;0,C41-C42+G42,0),IF(G41-G42&lt;0,G42-G41+C41,0))</f>
        <v>4302</v>
      </c>
      <c r="D43" s="50">
        <f>IF(H41=0,IF(D41-D42&gt;0,D41-D42+H42,0),IF(H41-H42&lt;0,H42-H41+D41,0))</f>
        <v>1697</v>
      </c>
      <c r="E43" s="125" t="s">
        <v>374</v>
      </c>
      <c r="F43" s="562" t="s">
        <v>375</v>
      </c>
      <c r="G43" s="50">
        <f>IF(C41=0,IF(G41-G42&gt;0,G41-G42+C42,0),IF(C41-C42&lt;0,C42-C41+G42,0))</f>
        <v>0</v>
      </c>
      <c r="H43" s="50">
        <f>IF(D41=0,IF(H41-H42&gt;0,H41-H42+D42,0),IF(D41-D42&lt;0,D42-D41+H42,0))</f>
        <v>0</v>
      </c>
      <c r="I43" s="535"/>
      <c r="J43" s="535"/>
      <c r="K43" s="535"/>
      <c r="L43" s="535"/>
      <c r="M43" s="535"/>
      <c r="N43" s="535"/>
      <c r="O43" s="535"/>
      <c r="P43" s="535"/>
      <c r="Q43" s="535"/>
      <c r="R43" s="535"/>
    </row>
    <row r="44" spans="1:18" ht="12">
      <c r="A44" s="126" t="s">
        <v>376</v>
      </c>
      <c r="B44" s="290" t="s">
        <v>377</v>
      </c>
      <c r="C44" s="51">
        <f>C35+C37+C41</f>
        <v>23169</v>
      </c>
      <c r="D44" s="51">
        <f>D35+D37+D41</f>
        <v>11364</v>
      </c>
      <c r="E44" s="126" t="s">
        <v>378</v>
      </c>
      <c r="F44" s="127" t="s">
        <v>379</v>
      </c>
      <c r="G44" s="51">
        <f>G41+G35</f>
        <v>23169</v>
      </c>
      <c r="H44" s="51">
        <f>H41+H35</f>
        <v>11364</v>
      </c>
      <c r="I44" s="535"/>
      <c r="J44" s="535"/>
      <c r="K44" s="535"/>
      <c r="L44" s="535"/>
      <c r="M44" s="535"/>
      <c r="N44" s="535"/>
      <c r="O44" s="535"/>
      <c r="P44" s="535"/>
      <c r="Q44" s="535"/>
      <c r="R44" s="535"/>
    </row>
    <row r="45" spans="1:8" ht="12">
      <c r="A45" s="312"/>
      <c r="B45" s="422"/>
      <c r="C45" s="423"/>
      <c r="D45" s="423"/>
      <c r="E45" s="424"/>
      <c r="F45" s="551"/>
      <c r="G45" s="423"/>
      <c r="H45" s="423"/>
    </row>
    <row r="46" spans="1:8" ht="12">
      <c r="A46" s="312"/>
      <c r="B46" s="422"/>
      <c r="C46" s="423"/>
      <c r="D46" s="423"/>
      <c r="E46" s="424"/>
      <c r="F46" s="551"/>
      <c r="G46" s="423"/>
      <c r="H46" s="423"/>
    </row>
    <row r="47" spans="1:8" ht="12">
      <c r="A47" s="579" t="s">
        <v>854</v>
      </c>
      <c r="B47" s="579"/>
      <c r="C47" s="579"/>
      <c r="D47" s="579"/>
      <c r="E47" s="579"/>
      <c r="F47" s="551"/>
      <c r="G47" s="423"/>
      <c r="H47" s="423"/>
    </row>
    <row r="48" spans="1:8" ht="12">
      <c r="A48" s="312"/>
      <c r="B48" s="422"/>
      <c r="C48" s="423"/>
      <c r="D48" s="423"/>
      <c r="E48" s="424"/>
      <c r="F48" s="551"/>
      <c r="G48" s="423"/>
      <c r="H48" s="423"/>
    </row>
    <row r="49" spans="1:8" ht="12">
      <c r="A49" s="312"/>
      <c r="B49" s="422"/>
      <c r="C49" s="423"/>
      <c r="D49" s="423"/>
      <c r="E49" s="424"/>
      <c r="F49" s="551"/>
      <c r="G49" s="423"/>
      <c r="H49" s="423"/>
    </row>
    <row r="50" spans="1:15" ht="12">
      <c r="A50" s="576" t="str">
        <f>'справка №1-БАЛАНС'!A98</f>
        <v>Дата на съставяне: 28.03.2008 г.</v>
      </c>
      <c r="B50" s="425"/>
      <c r="C50" s="569" t="s">
        <v>380</v>
      </c>
      <c r="D50" s="580" t="s">
        <v>860</v>
      </c>
      <c r="E50" s="580"/>
      <c r="F50" s="580"/>
      <c r="G50" s="580"/>
      <c r="H50" s="580"/>
      <c r="I50" s="535"/>
      <c r="J50" s="535"/>
      <c r="K50" s="535"/>
      <c r="L50" s="535"/>
      <c r="M50" s="535"/>
      <c r="N50" s="535"/>
      <c r="O50" s="535"/>
    </row>
    <row r="51" spans="1:8" ht="12">
      <c r="A51" s="552"/>
      <c r="B51" s="553"/>
      <c r="C51" s="573"/>
      <c r="D51" s="573"/>
      <c r="E51" s="574"/>
      <c r="F51" s="574"/>
      <c r="G51" s="575"/>
      <c r="H51" s="575"/>
    </row>
    <row r="52" spans="1:8" ht="12.75" customHeight="1">
      <c r="A52" s="552"/>
      <c r="B52" s="553"/>
      <c r="C52" s="426" t="s">
        <v>778</v>
      </c>
      <c r="D52" s="589" t="s">
        <v>861</v>
      </c>
      <c r="E52" s="589"/>
      <c r="F52" s="589"/>
      <c r="G52" s="589"/>
      <c r="H52" s="589"/>
    </row>
    <row r="53" spans="1:8" ht="12">
      <c r="A53" s="555"/>
      <c r="B53" s="551"/>
      <c r="C53" s="423"/>
      <c r="D53" s="423"/>
      <c r="E53" s="551"/>
      <c r="F53" s="551"/>
      <c r="G53" s="554"/>
      <c r="H53" s="554"/>
    </row>
    <row r="54" spans="1:8" ht="12">
      <c r="A54" s="555"/>
      <c r="B54" s="551"/>
      <c r="C54" s="423"/>
      <c r="D54" s="423"/>
      <c r="E54" s="551"/>
      <c r="F54" s="551"/>
      <c r="G54" s="554"/>
      <c r="H54" s="554"/>
    </row>
    <row r="55" spans="1:8" ht="12">
      <c r="A55" s="555"/>
      <c r="B55" s="551"/>
      <c r="C55" s="423"/>
      <c r="D55" s="423"/>
      <c r="E55" s="551"/>
      <c r="F55" s="551"/>
      <c r="G55" s="554"/>
      <c r="H55" s="554"/>
    </row>
    <row r="56" spans="1:8" ht="12">
      <c r="A56" s="555"/>
      <c r="B56" s="555"/>
      <c r="C56" s="556"/>
      <c r="D56" s="556"/>
      <c r="E56" s="555"/>
      <c r="F56" s="555"/>
      <c r="G56" s="557"/>
      <c r="H56" s="557"/>
    </row>
    <row r="57" spans="1:8" ht="12">
      <c r="A57" s="555"/>
      <c r="B57" s="555"/>
      <c r="C57" s="556"/>
      <c r="D57" s="556"/>
      <c r="E57" s="555"/>
      <c r="F57" s="555"/>
      <c r="G57" s="557"/>
      <c r="H57" s="557"/>
    </row>
    <row r="58" spans="1:8" ht="12">
      <c r="A58" s="555"/>
      <c r="B58" s="555"/>
      <c r="C58" s="556"/>
      <c r="D58" s="556"/>
      <c r="E58" s="555"/>
      <c r="F58" s="555"/>
      <c r="G58" s="557"/>
      <c r="H58" s="557"/>
    </row>
    <row r="59" spans="1:8" ht="12">
      <c r="A59" s="555"/>
      <c r="B59" s="555"/>
      <c r="C59" s="556"/>
      <c r="D59" s="556"/>
      <c r="E59" s="555"/>
      <c r="F59" s="555"/>
      <c r="G59" s="557"/>
      <c r="H59" s="557"/>
    </row>
    <row r="60" spans="1:8" ht="12">
      <c r="A60" s="555"/>
      <c r="B60" s="555"/>
      <c r="C60" s="556"/>
      <c r="D60" s="556"/>
      <c r="E60" s="555"/>
      <c r="F60" s="555"/>
      <c r="G60" s="557"/>
      <c r="H60" s="557"/>
    </row>
    <row r="61" spans="1:8" ht="12">
      <c r="A61" s="555"/>
      <c r="B61" s="555"/>
      <c r="C61" s="556"/>
      <c r="D61" s="556"/>
      <c r="E61" s="555"/>
      <c r="F61" s="555"/>
      <c r="G61" s="557"/>
      <c r="H61" s="557"/>
    </row>
    <row r="62" spans="1:8" ht="12">
      <c r="A62" s="555"/>
      <c r="B62" s="555"/>
      <c r="C62" s="556"/>
      <c r="D62" s="556"/>
      <c r="E62" s="555"/>
      <c r="F62" s="555"/>
      <c r="G62" s="557"/>
      <c r="H62" s="557"/>
    </row>
    <row r="63" spans="1:8" ht="12">
      <c r="A63" s="555"/>
      <c r="B63" s="555"/>
      <c r="C63" s="556"/>
      <c r="D63" s="556"/>
      <c r="E63" s="555"/>
      <c r="F63" s="555"/>
      <c r="G63" s="557"/>
      <c r="H63" s="557"/>
    </row>
    <row r="64" spans="1:8" ht="12">
      <c r="A64" s="555"/>
      <c r="B64" s="555"/>
      <c r="C64" s="556"/>
      <c r="D64" s="556"/>
      <c r="E64" s="555"/>
      <c r="F64" s="555"/>
      <c r="G64" s="557"/>
      <c r="H64" s="557"/>
    </row>
    <row r="65" spans="1:8" ht="12">
      <c r="A65" s="555"/>
      <c r="B65" s="555"/>
      <c r="C65" s="556"/>
      <c r="D65" s="556"/>
      <c r="E65" s="555"/>
      <c r="F65" s="555"/>
      <c r="G65" s="557"/>
      <c r="H65" s="557"/>
    </row>
    <row r="66" spans="1:8" ht="12">
      <c r="A66" s="555"/>
      <c r="B66" s="555"/>
      <c r="C66" s="556"/>
      <c r="D66" s="556"/>
      <c r="E66" s="555"/>
      <c r="F66" s="555"/>
      <c r="G66" s="557"/>
      <c r="H66" s="557"/>
    </row>
    <row r="67" spans="1:8" ht="12">
      <c r="A67" s="555"/>
      <c r="B67" s="555"/>
      <c r="C67" s="556"/>
      <c r="D67" s="556"/>
      <c r="E67" s="555"/>
      <c r="F67" s="555"/>
      <c r="G67" s="557"/>
      <c r="H67" s="557"/>
    </row>
    <row r="68" spans="1:8" ht="12">
      <c r="A68" s="555"/>
      <c r="B68" s="555"/>
      <c r="C68" s="556"/>
      <c r="D68" s="556"/>
      <c r="E68" s="555"/>
      <c r="F68" s="555"/>
      <c r="G68" s="557"/>
      <c r="H68" s="557"/>
    </row>
    <row r="69" spans="1:8" ht="12">
      <c r="A69" s="555"/>
      <c r="B69" s="555"/>
      <c r="C69" s="556"/>
      <c r="D69" s="556"/>
      <c r="E69" s="555"/>
      <c r="F69" s="555"/>
      <c r="G69" s="557"/>
      <c r="H69" s="557"/>
    </row>
    <row r="70" spans="1:8" ht="12">
      <c r="A70" s="555"/>
      <c r="B70" s="555"/>
      <c r="C70" s="556"/>
      <c r="D70" s="556"/>
      <c r="E70" s="555"/>
      <c r="F70" s="555"/>
      <c r="G70" s="557"/>
      <c r="H70" s="557"/>
    </row>
    <row r="71" spans="1:8" ht="12">
      <c r="A71" s="555"/>
      <c r="B71" s="555"/>
      <c r="C71" s="556"/>
      <c r="D71" s="556"/>
      <c r="E71" s="555"/>
      <c r="F71" s="555"/>
      <c r="G71" s="557"/>
      <c r="H71" s="557"/>
    </row>
    <row r="72" spans="1:8" ht="12">
      <c r="A72" s="555"/>
      <c r="B72" s="555"/>
      <c r="C72" s="556"/>
      <c r="D72" s="556"/>
      <c r="E72" s="555"/>
      <c r="F72" s="555"/>
      <c r="G72" s="557"/>
      <c r="H72" s="557"/>
    </row>
    <row r="73" spans="1:8" ht="12">
      <c r="A73" s="555"/>
      <c r="B73" s="555"/>
      <c r="C73" s="556"/>
      <c r="D73" s="556"/>
      <c r="E73" s="555"/>
      <c r="F73" s="555"/>
      <c r="G73" s="557"/>
      <c r="H73" s="557"/>
    </row>
    <row r="74" spans="1:8" ht="12">
      <c r="A74" s="555"/>
      <c r="B74" s="555"/>
      <c r="C74" s="556"/>
      <c r="D74" s="556"/>
      <c r="E74" s="555"/>
      <c r="F74" s="555"/>
      <c r="G74" s="557"/>
      <c r="H74" s="557"/>
    </row>
    <row r="75" spans="1:8" ht="12">
      <c r="A75" s="555"/>
      <c r="B75" s="555"/>
      <c r="C75" s="556"/>
      <c r="D75" s="556"/>
      <c r="E75" s="555"/>
      <c r="F75" s="555"/>
      <c r="G75" s="557"/>
      <c r="H75" s="557"/>
    </row>
    <row r="76" spans="1:8" ht="12">
      <c r="A76" s="555"/>
      <c r="B76" s="555"/>
      <c r="C76" s="556"/>
      <c r="D76" s="556"/>
      <c r="E76" s="555"/>
      <c r="F76" s="555"/>
      <c r="G76" s="557"/>
      <c r="H76" s="557"/>
    </row>
    <row r="77" spans="1:8" ht="12">
      <c r="A77" s="555"/>
      <c r="B77" s="555"/>
      <c r="C77" s="556"/>
      <c r="D77" s="556"/>
      <c r="E77" s="555"/>
      <c r="F77" s="555"/>
      <c r="G77" s="557"/>
      <c r="H77" s="557"/>
    </row>
    <row r="78" spans="1:8" ht="12">
      <c r="A78" s="555"/>
      <c r="B78" s="555"/>
      <c r="C78" s="556"/>
      <c r="D78" s="556"/>
      <c r="E78" s="555"/>
      <c r="F78" s="555"/>
      <c r="G78" s="557"/>
      <c r="H78" s="557"/>
    </row>
    <row r="79" spans="1:8" ht="12">
      <c r="A79" s="555"/>
      <c r="B79" s="555"/>
      <c r="C79" s="556"/>
      <c r="D79" s="556"/>
      <c r="E79" s="555"/>
      <c r="F79" s="555"/>
      <c r="G79" s="557"/>
      <c r="H79" s="557"/>
    </row>
    <row r="80" spans="1:8" ht="12">
      <c r="A80" s="555"/>
      <c r="B80" s="555"/>
      <c r="C80" s="556"/>
      <c r="D80" s="556"/>
      <c r="E80" s="555"/>
      <c r="F80" s="555"/>
      <c r="G80" s="557"/>
      <c r="H80" s="557"/>
    </row>
    <row r="81" spans="1:8" ht="12">
      <c r="A81" s="555"/>
      <c r="B81" s="555"/>
      <c r="C81" s="556"/>
      <c r="D81" s="556"/>
      <c r="E81" s="555"/>
      <c r="F81" s="555"/>
      <c r="G81" s="557"/>
      <c r="H81" s="557"/>
    </row>
    <row r="82" spans="1:8" ht="12">
      <c r="A82" s="555"/>
      <c r="B82" s="555"/>
      <c r="C82" s="556"/>
      <c r="D82" s="556"/>
      <c r="E82" s="555"/>
      <c r="F82" s="555"/>
      <c r="G82" s="557"/>
      <c r="H82" s="557"/>
    </row>
    <row r="83" spans="1:8" ht="12">
      <c r="A83" s="555"/>
      <c r="B83" s="555"/>
      <c r="C83" s="556"/>
      <c r="D83" s="556"/>
      <c r="E83" s="555"/>
      <c r="F83" s="555"/>
      <c r="G83" s="557"/>
      <c r="H83" s="557"/>
    </row>
    <row r="84" spans="1:8" ht="12">
      <c r="A84" s="555"/>
      <c r="B84" s="555"/>
      <c r="C84" s="556"/>
      <c r="D84" s="556"/>
      <c r="E84" s="555"/>
      <c r="F84" s="555"/>
      <c r="G84" s="557"/>
      <c r="H84" s="557"/>
    </row>
    <row r="85" spans="1:8" ht="12">
      <c r="A85" s="555"/>
      <c r="B85" s="555"/>
      <c r="C85" s="556"/>
      <c r="D85" s="556"/>
      <c r="E85" s="555"/>
      <c r="F85" s="555"/>
      <c r="G85" s="557"/>
      <c r="H85" s="557"/>
    </row>
    <row r="86" spans="1:8" ht="12">
      <c r="A86" s="555"/>
      <c r="B86" s="555"/>
      <c r="C86" s="556"/>
      <c r="D86" s="556"/>
      <c r="E86" s="555"/>
      <c r="F86" s="555"/>
      <c r="G86" s="557"/>
      <c r="H86" s="557"/>
    </row>
    <row r="87" spans="1:8" ht="12">
      <c r="A87" s="555"/>
      <c r="B87" s="555"/>
      <c r="C87" s="556"/>
      <c r="D87" s="556"/>
      <c r="E87" s="555"/>
      <c r="F87" s="555"/>
      <c r="G87" s="557"/>
      <c r="H87" s="557"/>
    </row>
    <row r="88" spans="1:8" ht="12">
      <c r="A88" s="555"/>
      <c r="B88" s="555"/>
      <c r="C88" s="556"/>
      <c r="D88" s="556"/>
      <c r="E88" s="555"/>
      <c r="F88" s="555"/>
      <c r="G88" s="557"/>
      <c r="H88" s="557"/>
    </row>
    <row r="89" spans="1:8" ht="12">
      <c r="A89" s="555"/>
      <c r="B89" s="555"/>
      <c r="C89" s="556"/>
      <c r="D89" s="556"/>
      <c r="E89" s="555"/>
      <c r="F89" s="555"/>
      <c r="G89" s="557"/>
      <c r="H89" s="557"/>
    </row>
    <row r="90" spans="1:8" ht="12">
      <c r="A90" s="555"/>
      <c r="B90" s="555"/>
      <c r="C90" s="556"/>
      <c r="D90" s="556"/>
      <c r="E90" s="555"/>
      <c r="F90" s="555"/>
      <c r="G90" s="557"/>
      <c r="H90" s="557"/>
    </row>
    <row r="91" spans="1:8" ht="12">
      <c r="A91" s="555"/>
      <c r="B91" s="555"/>
      <c r="C91" s="556"/>
      <c r="D91" s="556"/>
      <c r="E91" s="555"/>
      <c r="F91" s="555"/>
      <c r="G91" s="557"/>
      <c r="H91" s="557"/>
    </row>
    <row r="92" spans="1:8" ht="12">
      <c r="A92" s="555"/>
      <c r="B92" s="555"/>
      <c r="C92" s="556"/>
      <c r="D92" s="556"/>
      <c r="E92" s="555"/>
      <c r="F92" s="555"/>
      <c r="G92" s="557"/>
      <c r="H92" s="557"/>
    </row>
    <row r="93" spans="1:8" ht="12">
      <c r="A93" s="555"/>
      <c r="B93" s="555"/>
      <c r="C93" s="556"/>
      <c r="D93" s="556"/>
      <c r="E93" s="555"/>
      <c r="F93" s="555"/>
      <c r="G93" s="557"/>
      <c r="H93" s="557"/>
    </row>
    <row r="94" spans="1:8" ht="12">
      <c r="A94" s="555"/>
      <c r="B94" s="555"/>
      <c r="C94" s="556"/>
      <c r="D94" s="556"/>
      <c r="E94" s="555"/>
      <c r="F94" s="555"/>
      <c r="G94" s="557"/>
      <c r="H94" s="557"/>
    </row>
    <row r="95" spans="1:8" ht="12">
      <c r="A95" s="555"/>
      <c r="B95" s="555"/>
      <c r="C95" s="556"/>
      <c r="D95" s="556"/>
      <c r="E95" s="555"/>
      <c r="F95" s="555"/>
      <c r="G95" s="557"/>
      <c r="H95" s="557"/>
    </row>
    <row r="96" spans="1:8" ht="12">
      <c r="A96" s="555"/>
      <c r="B96" s="555"/>
      <c r="C96" s="556"/>
      <c r="D96" s="556"/>
      <c r="E96" s="555"/>
      <c r="F96" s="555"/>
      <c r="G96" s="557"/>
      <c r="H96" s="557"/>
    </row>
    <row r="97" spans="1:8" ht="12">
      <c r="A97" s="555"/>
      <c r="B97" s="555"/>
      <c r="C97" s="556"/>
      <c r="D97" s="556"/>
      <c r="E97" s="555"/>
      <c r="F97" s="555"/>
      <c r="G97" s="557"/>
      <c r="H97" s="557"/>
    </row>
    <row r="98" spans="1:8" ht="12">
      <c r="A98" s="555"/>
      <c r="B98" s="555"/>
      <c r="C98" s="556"/>
      <c r="D98" s="556"/>
      <c r="E98" s="555"/>
      <c r="F98" s="555"/>
      <c r="G98" s="557"/>
      <c r="H98" s="557"/>
    </row>
    <row r="99" spans="1:8" ht="12">
      <c r="A99" s="555"/>
      <c r="B99" s="555"/>
      <c r="C99" s="556"/>
      <c r="D99" s="556"/>
      <c r="E99" s="555"/>
      <c r="F99" s="555"/>
      <c r="G99" s="557"/>
      <c r="H99" s="557"/>
    </row>
    <row r="100" spans="1:8" ht="12">
      <c r="A100" s="555"/>
      <c r="B100" s="555"/>
      <c r="C100" s="556"/>
      <c r="D100" s="556"/>
      <c r="E100" s="555"/>
      <c r="F100" s="555"/>
      <c r="G100" s="557"/>
      <c r="H100" s="557"/>
    </row>
    <row r="101" spans="1:8" ht="12">
      <c r="A101" s="555"/>
      <c r="B101" s="555"/>
      <c r="C101" s="556"/>
      <c r="D101" s="556"/>
      <c r="E101" s="555"/>
      <c r="F101" s="555"/>
      <c r="G101" s="557"/>
      <c r="H101" s="557"/>
    </row>
    <row r="102" spans="1:8" ht="12">
      <c r="A102" s="555"/>
      <c r="B102" s="555"/>
      <c r="C102" s="556"/>
      <c r="D102" s="556"/>
      <c r="E102" s="555"/>
      <c r="F102" s="555"/>
      <c r="G102" s="557"/>
      <c r="H102" s="557"/>
    </row>
    <row r="103" spans="1:8" ht="12">
      <c r="A103" s="555"/>
      <c r="B103" s="555"/>
      <c r="C103" s="556"/>
      <c r="D103" s="556"/>
      <c r="E103" s="555"/>
      <c r="F103" s="555"/>
      <c r="G103" s="557"/>
      <c r="H103" s="557"/>
    </row>
    <row r="104" spans="1:8" ht="12">
      <c r="A104" s="555"/>
      <c r="B104" s="555"/>
      <c r="C104" s="556"/>
      <c r="D104" s="556"/>
      <c r="E104" s="555"/>
      <c r="F104" s="555"/>
      <c r="G104" s="557"/>
      <c r="H104" s="557"/>
    </row>
    <row r="105" spans="1:8" ht="12">
      <c r="A105" s="555"/>
      <c r="B105" s="555"/>
      <c r="C105" s="556"/>
      <c r="D105" s="556"/>
      <c r="E105" s="555"/>
      <c r="F105" s="555"/>
      <c r="G105" s="557"/>
      <c r="H105" s="557"/>
    </row>
    <row r="106" spans="1:8" ht="12">
      <c r="A106" s="555"/>
      <c r="B106" s="555"/>
      <c r="C106" s="556"/>
      <c r="D106" s="556"/>
      <c r="E106" s="555"/>
      <c r="F106" s="555"/>
      <c r="G106" s="557"/>
      <c r="H106" s="557"/>
    </row>
    <row r="107" spans="1:8" ht="12">
      <c r="A107" s="555"/>
      <c r="B107" s="555"/>
      <c r="C107" s="556"/>
      <c r="D107" s="556"/>
      <c r="E107" s="555"/>
      <c r="F107" s="555"/>
      <c r="G107" s="557"/>
      <c r="H107" s="557"/>
    </row>
    <row r="108" spans="1:8" ht="12">
      <c r="A108" s="555"/>
      <c r="B108" s="555"/>
      <c r="C108" s="556"/>
      <c r="D108" s="556"/>
      <c r="E108" s="555"/>
      <c r="F108" s="555"/>
      <c r="G108" s="557"/>
      <c r="H108" s="557"/>
    </row>
    <row r="109" spans="1:6" ht="12">
      <c r="A109" s="555"/>
      <c r="B109" s="555"/>
      <c r="C109" s="558"/>
      <c r="D109" s="558"/>
      <c r="E109" s="555"/>
      <c r="F109" s="555"/>
    </row>
    <row r="110" spans="1:6" ht="12">
      <c r="A110" s="555"/>
      <c r="B110" s="555"/>
      <c r="C110" s="558"/>
      <c r="D110" s="558"/>
      <c r="E110" s="555"/>
      <c r="F110" s="555"/>
    </row>
    <row r="111" spans="1:6" ht="12">
      <c r="A111" s="555"/>
      <c r="B111" s="555"/>
      <c r="C111" s="558"/>
      <c r="D111" s="558"/>
      <c r="E111" s="555"/>
      <c r="F111" s="555"/>
    </row>
    <row r="112" spans="1:6" ht="12">
      <c r="A112" s="555"/>
      <c r="B112" s="555"/>
      <c r="C112" s="558"/>
      <c r="D112" s="558"/>
      <c r="E112" s="555"/>
      <c r="F112" s="555"/>
    </row>
    <row r="113" spans="1:6" ht="12">
      <c r="A113" s="555"/>
      <c r="B113" s="555"/>
      <c r="C113" s="558"/>
      <c r="D113" s="558"/>
      <c r="E113" s="555"/>
      <c r="F113" s="555"/>
    </row>
    <row r="114" spans="1:6" ht="12">
      <c r="A114" s="555"/>
      <c r="B114" s="555"/>
      <c r="C114" s="558"/>
      <c r="D114" s="558"/>
      <c r="E114" s="555"/>
      <c r="F114" s="555"/>
    </row>
    <row r="115" spans="1:6" ht="12">
      <c r="A115" s="555"/>
      <c r="B115" s="555"/>
      <c r="C115" s="558"/>
      <c r="D115" s="558"/>
      <c r="E115" s="555"/>
      <c r="F115" s="555"/>
    </row>
    <row r="116" spans="1:6" ht="12">
      <c r="A116" s="555"/>
      <c r="B116" s="555"/>
      <c r="C116" s="558"/>
      <c r="D116" s="558"/>
      <c r="E116" s="555"/>
      <c r="F116" s="555"/>
    </row>
    <row r="117" spans="1:6" ht="12">
      <c r="A117" s="555"/>
      <c r="B117" s="555"/>
      <c r="C117" s="558"/>
      <c r="D117" s="558"/>
      <c r="E117" s="555"/>
      <c r="F117" s="555"/>
    </row>
    <row r="118" spans="1:6" ht="12">
      <c r="A118" s="555"/>
      <c r="B118" s="555"/>
      <c r="C118" s="558"/>
      <c r="D118" s="558"/>
      <c r="E118" s="555"/>
      <c r="F118" s="555"/>
    </row>
    <row r="119" spans="1:6" ht="12">
      <c r="A119" s="555"/>
      <c r="B119" s="555"/>
      <c r="C119" s="558"/>
      <c r="D119" s="558"/>
      <c r="E119" s="555"/>
      <c r="F119" s="555"/>
    </row>
    <row r="120" spans="1:6" ht="12">
      <c r="A120" s="555"/>
      <c r="B120" s="555"/>
      <c r="C120" s="558"/>
      <c r="D120" s="558"/>
      <c r="E120" s="555"/>
      <c r="F120" s="555"/>
    </row>
    <row r="121" spans="1:6" ht="12">
      <c r="A121" s="555"/>
      <c r="B121" s="555"/>
      <c r="C121" s="558"/>
      <c r="D121" s="558"/>
      <c r="E121" s="555"/>
      <c r="F121" s="555"/>
    </row>
    <row r="122" spans="1:6" ht="12">
      <c r="A122" s="555"/>
      <c r="B122" s="555"/>
      <c r="C122" s="558"/>
      <c r="D122" s="558"/>
      <c r="E122" s="555"/>
      <c r="F122" s="555"/>
    </row>
    <row r="123" spans="1:6" ht="12">
      <c r="A123" s="555"/>
      <c r="B123" s="555"/>
      <c r="C123" s="558"/>
      <c r="D123" s="558"/>
      <c r="E123" s="555"/>
      <c r="F123" s="555"/>
    </row>
    <row r="124" spans="1:6" ht="12">
      <c r="A124" s="555"/>
      <c r="B124" s="555"/>
      <c r="C124" s="558"/>
      <c r="D124" s="558"/>
      <c r="E124" s="555"/>
      <c r="F124" s="555"/>
    </row>
    <row r="125" spans="1:6" ht="12">
      <c r="A125" s="555"/>
      <c r="B125" s="555"/>
      <c r="C125" s="558"/>
      <c r="D125" s="558"/>
      <c r="E125" s="555"/>
      <c r="F125" s="555"/>
    </row>
    <row r="126" spans="1:6" ht="12">
      <c r="A126" s="555"/>
      <c r="B126" s="555"/>
      <c r="C126" s="558"/>
      <c r="D126" s="558"/>
      <c r="E126" s="555"/>
      <c r="F126" s="555"/>
    </row>
    <row r="127" spans="1:6" ht="12">
      <c r="A127" s="555"/>
      <c r="B127" s="555"/>
      <c r="C127" s="558"/>
      <c r="D127" s="558"/>
      <c r="E127" s="555"/>
      <c r="F127" s="555"/>
    </row>
    <row r="128" spans="1:6" ht="12">
      <c r="A128" s="555"/>
      <c r="B128" s="555"/>
      <c r="C128" s="558"/>
      <c r="D128" s="558"/>
      <c r="E128" s="555"/>
      <c r="F128" s="555"/>
    </row>
    <row r="129" spans="1:6" ht="12">
      <c r="A129" s="555"/>
      <c r="B129" s="555"/>
      <c r="C129" s="558"/>
      <c r="D129" s="558"/>
      <c r="E129" s="555"/>
      <c r="F129" s="555"/>
    </row>
    <row r="130" spans="1:6" ht="12">
      <c r="A130" s="555"/>
      <c r="B130" s="555"/>
      <c r="C130" s="558"/>
      <c r="D130" s="558"/>
      <c r="E130" s="555"/>
      <c r="F130" s="555"/>
    </row>
    <row r="131" spans="1:6" ht="12">
      <c r="A131" s="555"/>
      <c r="B131" s="555"/>
      <c r="C131" s="558"/>
      <c r="D131" s="558"/>
      <c r="E131" s="555"/>
      <c r="F131" s="555"/>
    </row>
    <row r="132" spans="1:6" ht="12">
      <c r="A132" s="555"/>
      <c r="B132" s="555"/>
      <c r="C132" s="558"/>
      <c r="D132" s="558"/>
      <c r="E132" s="555"/>
      <c r="F132" s="555"/>
    </row>
    <row r="133" spans="1:6" ht="12">
      <c r="A133" s="555"/>
      <c r="B133" s="555"/>
      <c r="C133" s="558"/>
      <c r="D133" s="558"/>
      <c r="E133" s="555"/>
      <c r="F133" s="555"/>
    </row>
    <row r="134" spans="1:6" ht="12">
      <c r="A134" s="555"/>
      <c r="B134" s="555"/>
      <c r="C134" s="558"/>
      <c r="D134" s="558"/>
      <c r="E134" s="555"/>
      <c r="F134" s="555"/>
    </row>
    <row r="135" spans="1:6" ht="12">
      <c r="A135" s="555"/>
      <c r="B135" s="555"/>
      <c r="C135" s="558"/>
      <c r="D135" s="558"/>
      <c r="E135" s="555"/>
      <c r="F135" s="555"/>
    </row>
    <row r="136" spans="1:6" ht="12">
      <c r="A136" s="555"/>
      <c r="B136" s="555"/>
      <c r="C136" s="558"/>
      <c r="D136" s="558"/>
      <c r="E136" s="555"/>
      <c r="F136" s="555"/>
    </row>
    <row r="137" spans="1:6" ht="12">
      <c r="A137" s="555"/>
      <c r="B137" s="555"/>
      <c r="C137" s="558"/>
      <c r="D137" s="558"/>
      <c r="E137" s="555"/>
      <c r="F137" s="555"/>
    </row>
    <row r="138" spans="1:6" ht="12">
      <c r="A138" s="555"/>
      <c r="B138" s="555"/>
      <c r="C138" s="558"/>
      <c r="D138" s="558"/>
      <c r="E138" s="555"/>
      <c r="F138" s="555"/>
    </row>
    <row r="139" spans="1:6" ht="12">
      <c r="A139" s="555"/>
      <c r="B139" s="555"/>
      <c r="C139" s="558"/>
      <c r="D139" s="558"/>
      <c r="E139" s="555"/>
      <c r="F139" s="555"/>
    </row>
    <row r="140" spans="1:6" ht="12">
      <c r="A140" s="555"/>
      <c r="B140" s="555"/>
      <c r="C140" s="558"/>
      <c r="D140" s="558"/>
      <c r="E140" s="555"/>
      <c r="F140" s="555"/>
    </row>
    <row r="141" spans="1:6" ht="12">
      <c r="A141" s="555"/>
      <c r="B141" s="555"/>
      <c r="C141" s="558"/>
      <c r="D141" s="558"/>
      <c r="E141" s="555"/>
      <c r="F141" s="555"/>
    </row>
    <row r="142" spans="1:6" ht="12">
      <c r="A142" s="555"/>
      <c r="B142" s="555"/>
      <c r="C142" s="558"/>
      <c r="D142" s="558"/>
      <c r="E142" s="555"/>
      <c r="F142" s="555"/>
    </row>
    <row r="143" spans="1:6" ht="12">
      <c r="A143" s="555"/>
      <c r="B143" s="555"/>
      <c r="C143" s="558"/>
      <c r="D143" s="558"/>
      <c r="E143" s="555"/>
      <c r="F143" s="555"/>
    </row>
    <row r="144" spans="1:6" ht="12">
      <c r="A144" s="555"/>
      <c r="B144" s="555"/>
      <c r="C144" s="558"/>
      <c r="D144" s="558"/>
      <c r="E144" s="555"/>
      <c r="F144" s="555"/>
    </row>
    <row r="145" spans="1:6" ht="12">
      <c r="A145" s="555"/>
      <c r="B145" s="555"/>
      <c r="C145" s="558"/>
      <c r="D145" s="558"/>
      <c r="E145" s="555"/>
      <c r="F145" s="555"/>
    </row>
    <row r="146" spans="1:6" ht="12">
      <c r="A146" s="555"/>
      <c r="B146" s="555"/>
      <c r="C146" s="558"/>
      <c r="D146" s="558"/>
      <c r="E146" s="555"/>
      <c r="F146" s="555"/>
    </row>
    <row r="147" spans="1:6" ht="12">
      <c r="A147" s="555"/>
      <c r="B147" s="555"/>
      <c r="C147" s="558"/>
      <c r="D147" s="558"/>
      <c r="E147" s="555"/>
      <c r="F147" s="555"/>
    </row>
    <row r="148" spans="1:6" ht="12">
      <c r="A148" s="555"/>
      <c r="B148" s="555"/>
      <c r="C148" s="558"/>
      <c r="D148" s="558"/>
      <c r="E148" s="555"/>
      <c r="F148" s="555"/>
    </row>
    <row r="149" spans="1:6" ht="12">
      <c r="A149" s="555"/>
      <c r="B149" s="555"/>
      <c r="C149" s="558"/>
      <c r="D149" s="558"/>
      <c r="E149" s="555"/>
      <c r="F149" s="555"/>
    </row>
    <row r="150" spans="1:6" ht="12">
      <c r="A150" s="555"/>
      <c r="B150" s="555"/>
      <c r="C150" s="558"/>
      <c r="D150" s="558"/>
      <c r="E150" s="555"/>
      <c r="F150" s="555"/>
    </row>
    <row r="151" spans="1:6" ht="12">
      <c r="A151" s="555"/>
      <c r="B151" s="555"/>
      <c r="C151" s="558"/>
      <c r="D151" s="558"/>
      <c r="E151" s="555"/>
      <c r="F151" s="555"/>
    </row>
    <row r="152" spans="1:6" ht="12">
      <c r="A152" s="555"/>
      <c r="B152" s="555"/>
      <c r="C152" s="558"/>
      <c r="D152" s="558"/>
      <c r="E152" s="555"/>
      <c r="F152" s="555"/>
    </row>
    <row r="153" spans="1:6" ht="12">
      <c r="A153" s="555"/>
      <c r="B153" s="555"/>
      <c r="C153" s="558"/>
      <c r="D153" s="558"/>
      <c r="E153" s="555"/>
      <c r="F153" s="555"/>
    </row>
    <row r="154" spans="1:6" ht="12">
      <c r="A154" s="555"/>
      <c r="B154" s="555"/>
      <c r="C154" s="558"/>
      <c r="D154" s="558"/>
      <c r="E154" s="555"/>
      <c r="F154" s="555"/>
    </row>
    <row r="155" spans="1:6" ht="12">
      <c r="A155" s="555"/>
      <c r="B155" s="555"/>
      <c r="C155" s="558"/>
      <c r="D155" s="558"/>
      <c r="E155" s="555"/>
      <c r="F155" s="555"/>
    </row>
    <row r="156" spans="1:6" ht="12">
      <c r="A156" s="555"/>
      <c r="B156" s="555"/>
      <c r="C156" s="558"/>
      <c r="D156" s="558"/>
      <c r="E156" s="555"/>
      <c r="F156" s="555"/>
    </row>
    <row r="157" spans="1:6" ht="12">
      <c r="A157" s="555"/>
      <c r="B157" s="555"/>
      <c r="C157" s="558"/>
      <c r="D157" s="558"/>
      <c r="E157" s="555"/>
      <c r="F157" s="555"/>
    </row>
    <row r="158" spans="1:6" ht="12">
      <c r="A158" s="555"/>
      <c r="B158" s="555"/>
      <c r="C158" s="558"/>
      <c r="D158" s="558"/>
      <c r="E158" s="555"/>
      <c r="F158" s="555"/>
    </row>
    <row r="159" spans="1:6" ht="12">
      <c r="A159" s="555"/>
      <c r="B159" s="555"/>
      <c r="C159" s="558"/>
      <c r="D159" s="558"/>
      <c r="E159" s="555"/>
      <c r="F159" s="555"/>
    </row>
    <row r="160" spans="1:6" ht="12">
      <c r="A160" s="555"/>
      <c r="B160" s="555"/>
      <c r="C160" s="558"/>
      <c r="D160" s="558"/>
      <c r="E160" s="555"/>
      <c r="F160" s="555"/>
    </row>
    <row r="161" spans="1:6" ht="12">
      <c r="A161" s="555"/>
      <c r="B161" s="555"/>
      <c r="C161" s="558"/>
      <c r="D161" s="558"/>
      <c r="E161" s="555"/>
      <c r="F161" s="555"/>
    </row>
    <row r="162" spans="1:6" ht="12">
      <c r="A162" s="555"/>
      <c r="B162" s="555"/>
      <c r="C162" s="558"/>
      <c r="D162" s="558"/>
      <c r="E162" s="555"/>
      <c r="F162" s="555"/>
    </row>
    <row r="163" spans="1:6" ht="12">
      <c r="A163" s="555"/>
      <c r="B163" s="555"/>
      <c r="C163" s="558"/>
      <c r="D163" s="558"/>
      <c r="E163" s="555"/>
      <c r="F163" s="555"/>
    </row>
    <row r="164" spans="1:6" ht="12">
      <c r="A164" s="555"/>
      <c r="B164" s="555"/>
      <c r="C164" s="558"/>
      <c r="D164" s="558"/>
      <c r="E164" s="555"/>
      <c r="F164" s="555"/>
    </row>
    <row r="165" spans="1:6" ht="12">
      <c r="A165" s="555"/>
      <c r="B165" s="555"/>
      <c r="C165" s="558"/>
      <c r="D165" s="558"/>
      <c r="E165" s="555"/>
      <c r="F165" s="555"/>
    </row>
    <row r="166" spans="1:6" ht="12">
      <c r="A166" s="555"/>
      <c r="B166" s="555"/>
      <c r="C166" s="558"/>
      <c r="D166" s="558"/>
      <c r="E166" s="555"/>
      <c r="F166" s="555"/>
    </row>
    <row r="167" spans="1:6" ht="12">
      <c r="A167" s="555"/>
      <c r="B167" s="555"/>
      <c r="C167" s="558"/>
      <c r="D167" s="558"/>
      <c r="E167" s="555"/>
      <c r="F167" s="555"/>
    </row>
    <row r="168" spans="1:6" ht="12">
      <c r="A168" s="555"/>
      <c r="B168" s="555"/>
      <c r="C168" s="558"/>
      <c r="D168" s="558"/>
      <c r="E168" s="555"/>
      <c r="F168" s="555"/>
    </row>
    <row r="169" spans="1:6" ht="12">
      <c r="A169" s="555"/>
      <c r="B169" s="555"/>
      <c r="C169" s="558"/>
      <c r="D169" s="558"/>
      <c r="E169" s="555"/>
      <c r="F169" s="555"/>
    </row>
    <row r="170" spans="1:6" ht="12">
      <c r="A170" s="555"/>
      <c r="B170" s="555"/>
      <c r="C170" s="558"/>
      <c r="D170" s="558"/>
      <c r="E170" s="555"/>
      <c r="F170" s="555"/>
    </row>
    <row r="171" spans="1:6" ht="12">
      <c r="A171" s="555"/>
      <c r="B171" s="555"/>
      <c r="C171" s="558"/>
      <c r="D171" s="558"/>
      <c r="E171" s="555"/>
      <c r="F171" s="555"/>
    </row>
    <row r="172" spans="1:6" ht="12">
      <c r="A172" s="555"/>
      <c r="B172" s="555"/>
      <c r="C172" s="558"/>
      <c r="D172" s="558"/>
      <c r="E172" s="555"/>
      <c r="F172" s="555"/>
    </row>
    <row r="173" spans="1:6" ht="12">
      <c r="A173" s="555"/>
      <c r="B173" s="555"/>
      <c r="C173" s="558"/>
      <c r="D173" s="558"/>
      <c r="E173" s="555"/>
      <c r="F173" s="555"/>
    </row>
    <row r="174" spans="1:6" ht="12">
      <c r="A174" s="555"/>
      <c r="B174" s="555"/>
      <c r="C174" s="558"/>
      <c r="D174" s="558"/>
      <c r="E174" s="555"/>
      <c r="F174" s="555"/>
    </row>
    <row r="175" spans="1:6" ht="12">
      <c r="A175" s="555"/>
      <c r="B175" s="555"/>
      <c r="C175" s="558"/>
      <c r="D175" s="558"/>
      <c r="E175" s="555"/>
      <c r="F175" s="555"/>
    </row>
    <row r="176" spans="1:6" ht="12">
      <c r="A176" s="555"/>
      <c r="B176" s="555"/>
      <c r="C176" s="558"/>
      <c r="D176" s="558"/>
      <c r="E176" s="555"/>
      <c r="F176" s="555"/>
    </row>
    <row r="177" spans="1:6" ht="12">
      <c r="A177" s="555"/>
      <c r="B177" s="555"/>
      <c r="C177" s="558"/>
      <c r="D177" s="558"/>
      <c r="E177" s="555"/>
      <c r="F177" s="555"/>
    </row>
    <row r="178" spans="1:6" ht="12">
      <c r="A178" s="555"/>
      <c r="B178" s="555"/>
      <c r="C178" s="558"/>
      <c r="D178" s="558"/>
      <c r="E178" s="555"/>
      <c r="F178" s="555"/>
    </row>
    <row r="179" spans="1:6" ht="12">
      <c r="A179" s="555"/>
      <c r="B179" s="555"/>
      <c r="C179" s="558"/>
      <c r="D179" s="558"/>
      <c r="E179" s="555"/>
      <c r="F179" s="555"/>
    </row>
    <row r="180" spans="1:6" ht="12">
      <c r="A180" s="555"/>
      <c r="B180" s="555"/>
      <c r="C180" s="558"/>
      <c r="D180" s="558"/>
      <c r="E180" s="555"/>
      <c r="F180" s="555"/>
    </row>
    <row r="181" spans="1:6" ht="12">
      <c r="A181" s="555"/>
      <c r="B181" s="555"/>
      <c r="C181" s="558"/>
      <c r="D181" s="558"/>
      <c r="E181" s="555"/>
      <c r="F181" s="555"/>
    </row>
    <row r="182" spans="1:6" ht="12">
      <c r="A182" s="555"/>
      <c r="B182" s="555"/>
      <c r="C182" s="558"/>
      <c r="D182" s="558"/>
      <c r="E182" s="555"/>
      <c r="F182" s="555"/>
    </row>
    <row r="183" spans="1:6" ht="12">
      <c r="A183" s="555"/>
      <c r="B183" s="555"/>
      <c r="C183" s="558"/>
      <c r="D183" s="558"/>
      <c r="E183" s="555"/>
      <c r="F183" s="555"/>
    </row>
    <row r="184" spans="1:6" ht="12">
      <c r="A184" s="555"/>
      <c r="B184" s="555"/>
      <c r="C184" s="558"/>
      <c r="D184" s="558"/>
      <c r="E184" s="555"/>
      <c r="F184" s="555"/>
    </row>
    <row r="185" spans="1:6" ht="12">
      <c r="A185" s="555"/>
      <c r="B185" s="555"/>
      <c r="C185" s="558"/>
      <c r="D185" s="558"/>
      <c r="E185" s="555"/>
      <c r="F185" s="555"/>
    </row>
    <row r="186" spans="1:6" ht="12">
      <c r="A186" s="555"/>
      <c r="B186" s="555"/>
      <c r="C186" s="558"/>
      <c r="D186" s="558"/>
      <c r="E186" s="555"/>
      <c r="F186" s="555"/>
    </row>
    <row r="187" spans="1:6" ht="12">
      <c r="A187" s="555"/>
      <c r="B187" s="555"/>
      <c r="C187" s="558"/>
      <c r="D187" s="558"/>
      <c r="E187" s="555"/>
      <c r="F187" s="555"/>
    </row>
    <row r="188" spans="1:6" ht="12">
      <c r="A188" s="555"/>
      <c r="B188" s="555"/>
      <c r="C188" s="558"/>
      <c r="D188" s="558"/>
      <c r="E188" s="555"/>
      <c r="F188" s="555"/>
    </row>
    <row r="189" spans="1:6" ht="12">
      <c r="A189" s="555"/>
      <c r="B189" s="555"/>
      <c r="C189" s="558"/>
      <c r="D189" s="558"/>
      <c r="E189" s="555"/>
      <c r="F189" s="555"/>
    </row>
    <row r="190" spans="1:6" ht="12">
      <c r="A190" s="555"/>
      <c r="B190" s="555"/>
      <c r="C190" s="558"/>
      <c r="D190" s="558"/>
      <c r="E190" s="555"/>
      <c r="F190" s="555"/>
    </row>
    <row r="191" spans="1:6" ht="12">
      <c r="A191" s="555"/>
      <c r="B191" s="555"/>
      <c r="C191" s="558"/>
      <c r="D191" s="558"/>
      <c r="E191" s="555"/>
      <c r="F191" s="555"/>
    </row>
    <row r="192" spans="1:6" ht="12">
      <c r="A192" s="555"/>
      <c r="B192" s="555"/>
      <c r="C192" s="558"/>
      <c r="D192" s="558"/>
      <c r="E192" s="555"/>
      <c r="F192" s="555"/>
    </row>
    <row r="193" spans="1:6" ht="12">
      <c r="A193" s="555"/>
      <c r="B193" s="555"/>
      <c r="C193" s="558"/>
      <c r="D193" s="558"/>
      <c r="E193" s="555"/>
      <c r="F193" s="555"/>
    </row>
    <row r="194" spans="1:6" ht="12">
      <c r="A194" s="555"/>
      <c r="B194" s="555"/>
      <c r="C194" s="558"/>
      <c r="D194" s="558"/>
      <c r="E194" s="555"/>
      <c r="F194" s="555"/>
    </row>
    <row r="195" spans="1:6" ht="12">
      <c r="A195" s="555"/>
      <c r="B195" s="555"/>
      <c r="C195" s="558"/>
      <c r="D195" s="558"/>
      <c r="E195" s="555"/>
      <c r="F195" s="555"/>
    </row>
    <row r="196" spans="1:6" ht="12">
      <c r="A196" s="555"/>
      <c r="B196" s="555"/>
      <c r="C196" s="558"/>
      <c r="D196" s="558"/>
      <c r="E196" s="555"/>
      <c r="F196" s="555"/>
    </row>
    <row r="197" spans="1:6" ht="12">
      <c r="A197" s="555"/>
      <c r="B197" s="555"/>
      <c r="C197" s="558"/>
      <c r="D197" s="558"/>
      <c r="E197" s="555"/>
      <c r="F197" s="555"/>
    </row>
    <row r="198" spans="1:6" ht="12">
      <c r="A198" s="555"/>
      <c r="B198" s="555"/>
      <c r="C198" s="558"/>
      <c r="D198" s="558"/>
      <c r="E198" s="555"/>
      <c r="F198" s="555"/>
    </row>
    <row r="199" spans="1:6" ht="12">
      <c r="A199" s="555"/>
      <c r="B199" s="555"/>
      <c r="C199" s="558"/>
      <c r="D199" s="558"/>
      <c r="E199" s="555"/>
      <c r="F199" s="555"/>
    </row>
    <row r="200" spans="1:6" ht="12">
      <c r="A200" s="555"/>
      <c r="B200" s="555"/>
      <c r="C200" s="558"/>
      <c r="D200" s="558"/>
      <c r="E200" s="555"/>
      <c r="F200" s="555"/>
    </row>
    <row r="201" spans="1:6" ht="12">
      <c r="A201" s="555"/>
      <c r="B201" s="555"/>
      <c r="C201" s="558"/>
      <c r="D201" s="558"/>
      <c r="E201" s="555"/>
      <c r="F201" s="555"/>
    </row>
    <row r="202" spans="1:6" ht="12">
      <c r="A202" s="555"/>
      <c r="B202" s="555"/>
      <c r="C202" s="558"/>
      <c r="D202" s="558"/>
      <c r="E202" s="555"/>
      <c r="F202" s="555"/>
    </row>
    <row r="203" spans="1:6" ht="12">
      <c r="A203" s="555"/>
      <c r="B203" s="555"/>
      <c r="C203" s="558"/>
      <c r="D203" s="558"/>
      <c r="E203" s="555"/>
      <c r="F203" s="555"/>
    </row>
    <row r="204" spans="1:6" ht="12">
      <c r="A204" s="555"/>
      <c r="B204" s="555"/>
      <c r="C204" s="558"/>
      <c r="D204" s="558"/>
      <c r="E204" s="555"/>
      <c r="F204" s="555"/>
    </row>
    <row r="205" spans="1:6" ht="12">
      <c r="A205" s="555"/>
      <c r="B205" s="555"/>
      <c r="C205" s="558"/>
      <c r="D205" s="558"/>
      <c r="E205" s="555"/>
      <c r="F205" s="555"/>
    </row>
    <row r="206" spans="1:6" ht="12">
      <c r="A206" s="555"/>
      <c r="B206" s="555"/>
      <c r="C206" s="558"/>
      <c r="D206" s="558"/>
      <c r="E206" s="555"/>
      <c r="F206" s="555"/>
    </row>
    <row r="207" spans="1:6" ht="12">
      <c r="A207" s="555"/>
      <c r="B207" s="555"/>
      <c r="C207" s="558"/>
      <c r="D207" s="558"/>
      <c r="E207" s="555"/>
      <c r="F207" s="555"/>
    </row>
    <row r="208" spans="1:6" ht="12">
      <c r="A208" s="555"/>
      <c r="B208" s="555"/>
      <c r="C208" s="558"/>
      <c r="D208" s="558"/>
      <c r="E208" s="555"/>
      <c r="F208" s="555"/>
    </row>
    <row r="209" spans="1:6" ht="12">
      <c r="A209" s="555"/>
      <c r="B209" s="555"/>
      <c r="C209" s="558"/>
      <c r="D209" s="558"/>
      <c r="E209" s="555"/>
      <c r="F209" s="555"/>
    </row>
    <row r="210" spans="1:6" ht="12">
      <c r="A210" s="555"/>
      <c r="B210" s="555"/>
      <c r="C210" s="558"/>
      <c r="D210" s="558"/>
      <c r="E210" s="555"/>
      <c r="F210" s="555"/>
    </row>
    <row r="211" spans="1:6" ht="12">
      <c r="A211" s="555"/>
      <c r="B211" s="555"/>
      <c r="C211" s="558"/>
      <c r="D211" s="558"/>
      <c r="E211" s="555"/>
      <c r="F211" s="555"/>
    </row>
    <row r="212" spans="1:6" ht="12">
      <c r="A212" s="555"/>
      <c r="B212" s="555"/>
      <c r="C212" s="558"/>
      <c r="D212" s="558"/>
      <c r="E212" s="555"/>
      <c r="F212" s="555"/>
    </row>
    <row r="213" spans="1:6" ht="12">
      <c r="A213" s="555"/>
      <c r="B213" s="555"/>
      <c r="C213" s="558"/>
      <c r="D213" s="558"/>
      <c r="E213" s="555"/>
      <c r="F213" s="555"/>
    </row>
    <row r="214" spans="1:6" ht="12">
      <c r="A214" s="555"/>
      <c r="B214" s="555"/>
      <c r="C214" s="558"/>
      <c r="D214" s="558"/>
      <c r="E214" s="555"/>
      <c r="F214" s="555"/>
    </row>
    <row r="215" spans="1:6" ht="12">
      <c r="A215" s="555"/>
      <c r="B215" s="555"/>
      <c r="C215" s="558"/>
      <c r="D215" s="558"/>
      <c r="E215" s="555"/>
      <c r="F215" s="555"/>
    </row>
    <row r="216" spans="1:6" ht="12">
      <c r="A216" s="555"/>
      <c r="B216" s="555"/>
      <c r="C216" s="558"/>
      <c r="D216" s="558"/>
      <c r="E216" s="555"/>
      <c r="F216" s="555"/>
    </row>
    <row r="217" spans="1:6" ht="12">
      <c r="A217" s="555"/>
      <c r="B217" s="555"/>
      <c r="C217" s="558"/>
      <c r="D217" s="558"/>
      <c r="E217" s="555"/>
      <c r="F217" s="555"/>
    </row>
    <row r="218" spans="1:6" ht="12">
      <c r="A218" s="555"/>
      <c r="B218" s="555"/>
      <c r="C218" s="558"/>
      <c r="D218" s="558"/>
      <c r="E218" s="555"/>
      <c r="F218" s="555"/>
    </row>
    <row r="219" spans="1:6" ht="12">
      <c r="A219" s="555"/>
      <c r="B219" s="555"/>
      <c r="C219" s="558"/>
      <c r="D219" s="558"/>
      <c r="E219" s="555"/>
      <c r="F219" s="555"/>
    </row>
    <row r="220" spans="1:6" ht="12">
      <c r="A220" s="555"/>
      <c r="B220" s="555"/>
      <c r="C220" s="558"/>
      <c r="D220" s="558"/>
      <c r="E220" s="555"/>
      <c r="F220" s="555"/>
    </row>
    <row r="221" spans="1:6" ht="12">
      <c r="A221" s="555"/>
      <c r="B221" s="555"/>
      <c r="C221" s="558"/>
      <c r="D221" s="558"/>
      <c r="E221" s="555"/>
      <c r="F221" s="555"/>
    </row>
    <row r="222" spans="1:6" ht="12">
      <c r="A222" s="555"/>
      <c r="B222" s="555"/>
      <c r="C222" s="558"/>
      <c r="D222" s="558"/>
      <c r="E222" s="555"/>
      <c r="F222" s="555"/>
    </row>
    <row r="223" spans="1:6" ht="12">
      <c r="A223" s="555"/>
      <c r="B223" s="555"/>
      <c r="C223" s="558"/>
      <c r="D223" s="558"/>
      <c r="E223" s="555"/>
      <c r="F223" s="555"/>
    </row>
    <row r="224" spans="1:6" ht="12">
      <c r="A224" s="555"/>
      <c r="B224" s="555"/>
      <c r="C224" s="558"/>
      <c r="D224" s="558"/>
      <c r="E224" s="555"/>
      <c r="F224" s="555"/>
    </row>
    <row r="225" spans="1:6" ht="12">
      <c r="A225" s="555"/>
      <c r="B225" s="555"/>
      <c r="C225" s="558"/>
      <c r="D225" s="558"/>
      <c r="E225" s="555"/>
      <c r="F225" s="555"/>
    </row>
    <row r="226" spans="1:6" ht="12">
      <c r="A226" s="555"/>
      <c r="B226" s="555"/>
      <c r="C226" s="558"/>
      <c r="D226" s="558"/>
      <c r="E226" s="555"/>
      <c r="F226" s="555"/>
    </row>
    <row r="227" spans="1:6" ht="12">
      <c r="A227" s="555"/>
      <c r="B227" s="555"/>
      <c r="C227" s="558"/>
      <c r="D227" s="558"/>
      <c r="E227" s="555"/>
      <c r="F227" s="555"/>
    </row>
    <row r="228" spans="1:6" ht="12">
      <c r="A228" s="555"/>
      <c r="B228" s="555"/>
      <c r="C228" s="558"/>
      <c r="D228" s="558"/>
      <c r="E228" s="555"/>
      <c r="F228" s="555"/>
    </row>
    <row r="229" spans="1:6" ht="12">
      <c r="A229" s="555"/>
      <c r="B229" s="555"/>
      <c r="C229" s="558"/>
      <c r="D229" s="558"/>
      <c r="E229" s="555"/>
      <c r="F229" s="555"/>
    </row>
    <row r="230" spans="1:6" ht="12">
      <c r="A230" s="555"/>
      <c r="B230" s="555"/>
      <c r="C230" s="558"/>
      <c r="D230" s="558"/>
      <c r="E230" s="555"/>
      <c r="F230" s="555"/>
    </row>
    <row r="231" spans="1:6" ht="12">
      <c r="A231" s="555"/>
      <c r="B231" s="555"/>
      <c r="C231" s="558"/>
      <c r="D231" s="558"/>
      <c r="E231" s="555"/>
      <c r="F231" s="555"/>
    </row>
    <row r="232" spans="1:6" ht="12">
      <c r="A232" s="555"/>
      <c r="B232" s="555"/>
      <c r="C232" s="558"/>
      <c r="D232" s="558"/>
      <c r="E232" s="555"/>
      <c r="F232" s="555"/>
    </row>
    <row r="233" spans="1:6" ht="12">
      <c r="A233" s="555"/>
      <c r="B233" s="555"/>
      <c r="C233" s="558"/>
      <c r="D233" s="558"/>
      <c r="E233" s="555"/>
      <c r="F233" s="555"/>
    </row>
    <row r="234" spans="1:6" ht="12">
      <c r="A234" s="555"/>
      <c r="B234" s="555"/>
      <c r="C234" s="558"/>
      <c r="D234" s="558"/>
      <c r="E234" s="555"/>
      <c r="F234" s="555"/>
    </row>
    <row r="235" spans="1:6" ht="12">
      <c r="A235" s="555"/>
      <c r="B235" s="555"/>
      <c r="C235" s="558"/>
      <c r="D235" s="558"/>
      <c r="E235" s="555"/>
      <c r="F235" s="555"/>
    </row>
    <row r="236" spans="1:6" ht="12">
      <c r="A236" s="555"/>
      <c r="B236" s="555"/>
      <c r="C236" s="558"/>
      <c r="D236" s="558"/>
      <c r="E236" s="555"/>
      <c r="F236" s="555"/>
    </row>
    <row r="237" spans="1:6" ht="12">
      <c r="A237" s="555"/>
      <c r="B237" s="555"/>
      <c r="C237" s="558"/>
      <c r="D237" s="558"/>
      <c r="E237" s="555"/>
      <c r="F237" s="555"/>
    </row>
    <row r="238" spans="1:6" ht="12">
      <c r="A238" s="555"/>
      <c r="B238" s="555"/>
      <c r="C238" s="558"/>
      <c r="D238" s="558"/>
      <c r="E238" s="555"/>
      <c r="F238" s="555"/>
    </row>
    <row r="239" spans="1:6" ht="12">
      <c r="A239" s="555"/>
      <c r="B239" s="555"/>
      <c r="C239" s="558"/>
      <c r="D239" s="558"/>
      <c r="E239" s="555"/>
      <c r="F239" s="555"/>
    </row>
    <row r="240" spans="1:6" ht="12">
      <c r="A240" s="555"/>
      <c r="B240" s="555"/>
      <c r="C240" s="558"/>
      <c r="D240" s="558"/>
      <c r="E240" s="555"/>
      <c r="F240" s="555"/>
    </row>
    <row r="241" spans="1:6" ht="12">
      <c r="A241" s="555"/>
      <c r="B241" s="555"/>
      <c r="C241" s="558"/>
      <c r="D241" s="558"/>
      <c r="E241" s="555"/>
      <c r="F241" s="555"/>
    </row>
    <row r="242" spans="1:6" ht="12">
      <c r="A242" s="555"/>
      <c r="B242" s="555"/>
      <c r="C242" s="558"/>
      <c r="D242" s="558"/>
      <c r="E242" s="555"/>
      <c r="F242" s="555"/>
    </row>
    <row r="243" spans="1:6" ht="12">
      <c r="A243" s="555"/>
      <c r="B243" s="555"/>
      <c r="C243" s="558"/>
      <c r="D243" s="558"/>
      <c r="E243" s="555"/>
      <c r="F243" s="555"/>
    </row>
    <row r="244" spans="1:6" ht="12">
      <c r="A244" s="555"/>
      <c r="B244" s="555"/>
      <c r="C244" s="558"/>
      <c r="D244" s="558"/>
      <c r="E244" s="555"/>
      <c r="F244" s="555"/>
    </row>
    <row r="245" spans="1:6" ht="12">
      <c r="A245" s="555"/>
      <c r="B245" s="555"/>
      <c r="C245" s="558"/>
      <c r="D245" s="558"/>
      <c r="E245" s="555"/>
      <c r="F245" s="555"/>
    </row>
    <row r="246" spans="1:6" ht="12">
      <c r="A246" s="555"/>
      <c r="B246" s="555"/>
      <c r="C246" s="558"/>
      <c r="D246" s="558"/>
      <c r="E246" s="555"/>
      <c r="F246" s="555"/>
    </row>
    <row r="247" spans="1:6" ht="12">
      <c r="A247" s="555"/>
      <c r="B247" s="555"/>
      <c r="C247" s="558"/>
      <c r="D247" s="558"/>
      <c r="E247" s="555"/>
      <c r="F247" s="555"/>
    </row>
    <row r="248" spans="1:6" ht="12">
      <c r="A248" s="555"/>
      <c r="B248" s="555"/>
      <c r="C248" s="558"/>
      <c r="D248" s="558"/>
      <c r="E248" s="555"/>
      <c r="F248" s="555"/>
    </row>
    <row r="249" spans="1:6" ht="12">
      <c r="A249" s="555"/>
      <c r="B249" s="555"/>
      <c r="C249" s="558"/>
      <c r="D249" s="558"/>
      <c r="E249" s="555"/>
      <c r="F249" s="555"/>
    </row>
    <row r="250" spans="1:6" ht="12">
      <c r="A250" s="555"/>
      <c r="B250" s="555"/>
      <c r="C250" s="558"/>
      <c r="D250" s="558"/>
      <c r="E250" s="555"/>
      <c r="F250" s="555"/>
    </row>
    <row r="251" spans="1:6" ht="12">
      <c r="A251" s="555"/>
      <c r="B251" s="555"/>
      <c r="C251" s="558"/>
      <c r="D251" s="558"/>
      <c r="E251" s="555"/>
      <c r="F251" s="555"/>
    </row>
    <row r="252" spans="1:6" ht="12">
      <c r="A252" s="555"/>
      <c r="B252" s="555"/>
      <c r="C252" s="558"/>
      <c r="D252" s="558"/>
      <c r="E252" s="555"/>
      <c r="F252" s="555"/>
    </row>
    <row r="253" spans="1:6" ht="12">
      <c r="A253" s="555"/>
      <c r="B253" s="555"/>
      <c r="C253" s="558"/>
      <c r="D253" s="558"/>
      <c r="E253" s="555"/>
      <c r="F253" s="555"/>
    </row>
    <row r="254" spans="1:6" ht="12">
      <c r="A254" s="555"/>
      <c r="B254" s="555"/>
      <c r="C254" s="558"/>
      <c r="D254" s="558"/>
      <c r="E254" s="555"/>
      <c r="F254" s="555"/>
    </row>
    <row r="255" spans="1:6" ht="12">
      <c r="A255" s="555"/>
      <c r="B255" s="555"/>
      <c r="C255" s="558"/>
      <c r="D255" s="558"/>
      <c r="E255" s="555"/>
      <c r="F255" s="555"/>
    </row>
    <row r="256" spans="1:6" ht="12">
      <c r="A256" s="555"/>
      <c r="B256" s="555"/>
      <c r="C256" s="558"/>
      <c r="D256" s="558"/>
      <c r="E256" s="555"/>
      <c r="F256" s="555"/>
    </row>
    <row r="257" spans="1:6" ht="12">
      <c r="A257" s="555"/>
      <c r="B257" s="555"/>
      <c r="C257" s="558"/>
      <c r="D257" s="558"/>
      <c r="E257" s="555"/>
      <c r="F257" s="555"/>
    </row>
    <row r="258" spans="1:6" ht="12">
      <c r="A258" s="555"/>
      <c r="B258" s="555"/>
      <c r="C258" s="558"/>
      <c r="D258" s="558"/>
      <c r="E258" s="555"/>
      <c r="F258" s="555"/>
    </row>
    <row r="259" spans="1:6" ht="12">
      <c r="A259" s="555"/>
      <c r="B259" s="555"/>
      <c r="C259" s="558"/>
      <c r="D259" s="558"/>
      <c r="E259" s="555"/>
      <c r="F259" s="555"/>
    </row>
    <row r="260" spans="1:6" ht="12">
      <c r="A260" s="555"/>
      <c r="B260" s="555"/>
      <c r="C260" s="558"/>
      <c r="D260" s="558"/>
      <c r="E260" s="555"/>
      <c r="F260" s="555"/>
    </row>
    <row r="261" spans="1:6" ht="12">
      <c r="A261" s="555"/>
      <c r="B261" s="555"/>
      <c r="C261" s="558"/>
      <c r="D261" s="558"/>
      <c r="E261" s="555"/>
      <c r="F261" s="555"/>
    </row>
    <row r="262" spans="1:6" ht="12">
      <c r="A262" s="555"/>
      <c r="B262" s="555"/>
      <c r="C262" s="558"/>
      <c r="D262" s="558"/>
      <c r="E262" s="555"/>
      <c r="F262" s="555"/>
    </row>
    <row r="263" spans="1:6" ht="12">
      <c r="A263" s="555"/>
      <c r="B263" s="555"/>
      <c r="C263" s="558"/>
      <c r="D263" s="558"/>
      <c r="E263" s="555"/>
      <c r="F263" s="555"/>
    </row>
    <row r="264" spans="1:6" ht="12">
      <c r="A264" s="555"/>
      <c r="B264" s="555"/>
      <c r="C264" s="558"/>
      <c r="D264" s="558"/>
      <c r="E264" s="555"/>
      <c r="F264" s="555"/>
    </row>
    <row r="265" spans="1:6" ht="12">
      <c r="A265" s="555"/>
      <c r="B265" s="555"/>
      <c r="C265" s="558"/>
      <c r="D265" s="558"/>
      <c r="E265" s="555"/>
      <c r="F265" s="555"/>
    </row>
    <row r="266" spans="1:6" ht="12">
      <c r="A266" s="555"/>
      <c r="B266" s="555"/>
      <c r="C266" s="558"/>
      <c r="D266" s="558"/>
      <c r="E266" s="555"/>
      <c r="F266" s="555"/>
    </row>
    <row r="267" spans="1:6" ht="12">
      <c r="A267" s="555"/>
      <c r="B267" s="555"/>
      <c r="C267" s="558"/>
      <c r="D267" s="558"/>
      <c r="E267" s="555"/>
      <c r="F267" s="555"/>
    </row>
    <row r="268" spans="1:6" ht="12">
      <c r="A268" s="555"/>
      <c r="B268" s="555"/>
      <c r="C268" s="558"/>
      <c r="D268" s="558"/>
      <c r="E268" s="555"/>
      <c r="F268" s="555"/>
    </row>
    <row r="269" spans="1:6" ht="12">
      <c r="A269" s="555"/>
      <c r="B269" s="555"/>
      <c r="C269" s="558"/>
      <c r="D269" s="558"/>
      <c r="E269" s="555"/>
      <c r="F269" s="555"/>
    </row>
    <row r="270" spans="1:6" ht="12">
      <c r="A270" s="555"/>
      <c r="B270" s="555"/>
      <c r="C270" s="558"/>
      <c r="D270" s="558"/>
      <c r="E270" s="555"/>
      <c r="F270" s="555"/>
    </row>
    <row r="271" spans="1:6" ht="12">
      <c r="A271" s="555"/>
      <c r="B271" s="555"/>
      <c r="C271" s="558"/>
      <c r="D271" s="558"/>
      <c r="E271" s="555"/>
      <c r="F271" s="555"/>
    </row>
    <row r="272" spans="1:6" ht="12">
      <c r="A272" s="555"/>
      <c r="B272" s="555"/>
      <c r="C272" s="558"/>
      <c r="D272" s="558"/>
      <c r="E272" s="555"/>
      <c r="F272" s="555"/>
    </row>
    <row r="273" spans="1:6" ht="12">
      <c r="A273" s="555"/>
      <c r="B273" s="555"/>
      <c r="C273" s="558"/>
      <c r="D273" s="558"/>
      <c r="E273" s="555"/>
      <c r="F273" s="555"/>
    </row>
    <row r="274" spans="1:6" ht="12">
      <c r="A274" s="555"/>
      <c r="B274" s="555"/>
      <c r="C274" s="558"/>
      <c r="D274" s="558"/>
      <c r="E274" s="555"/>
      <c r="F274" s="555"/>
    </row>
    <row r="275" spans="1:6" ht="12">
      <c r="A275" s="555"/>
      <c r="B275" s="555"/>
      <c r="C275" s="558"/>
      <c r="D275" s="558"/>
      <c r="E275" s="555"/>
      <c r="F275" s="555"/>
    </row>
    <row r="276" spans="1:6" ht="12">
      <c r="A276" s="555"/>
      <c r="B276" s="555"/>
      <c r="C276" s="558"/>
      <c r="D276" s="558"/>
      <c r="E276" s="555"/>
      <c r="F276" s="555"/>
    </row>
    <row r="277" spans="1:6" ht="12">
      <c r="A277" s="555"/>
      <c r="B277" s="555"/>
      <c r="C277" s="558"/>
      <c r="D277" s="558"/>
      <c r="E277" s="555"/>
      <c r="F277" s="555"/>
    </row>
    <row r="278" spans="1:6" ht="12">
      <c r="A278" s="555"/>
      <c r="B278" s="555"/>
      <c r="C278" s="558"/>
      <c r="D278" s="558"/>
      <c r="E278" s="555"/>
      <c r="F278" s="555"/>
    </row>
    <row r="279" spans="1:6" ht="12">
      <c r="A279" s="555"/>
      <c r="B279" s="555"/>
      <c r="C279" s="558"/>
      <c r="D279" s="558"/>
      <c r="E279" s="555"/>
      <c r="F279" s="555"/>
    </row>
    <row r="280" spans="1:6" ht="12">
      <c r="A280" s="555"/>
      <c r="B280" s="555"/>
      <c r="C280" s="558"/>
      <c r="D280" s="558"/>
      <c r="E280" s="555"/>
      <c r="F280" s="555"/>
    </row>
    <row r="281" spans="1:6" ht="12">
      <c r="A281" s="555"/>
      <c r="B281" s="555"/>
      <c r="C281" s="558"/>
      <c r="D281" s="558"/>
      <c r="E281" s="555"/>
      <c r="F281" s="555"/>
    </row>
    <row r="282" spans="1:6" ht="12">
      <c r="A282" s="555"/>
      <c r="B282" s="555"/>
      <c r="C282" s="558"/>
      <c r="D282" s="558"/>
      <c r="E282" s="555"/>
      <c r="F282" s="555"/>
    </row>
    <row r="283" spans="1:6" ht="12">
      <c r="A283" s="555"/>
      <c r="B283" s="555"/>
      <c r="C283" s="558"/>
      <c r="D283" s="558"/>
      <c r="E283" s="555"/>
      <c r="F283" s="555"/>
    </row>
    <row r="284" spans="1:6" ht="12">
      <c r="A284" s="555"/>
      <c r="B284" s="555"/>
      <c r="C284" s="558"/>
      <c r="D284" s="558"/>
      <c r="E284" s="555"/>
      <c r="F284" s="555"/>
    </row>
    <row r="285" spans="1:6" ht="12">
      <c r="A285" s="555"/>
      <c r="B285" s="555"/>
      <c r="C285" s="558"/>
      <c r="D285" s="558"/>
      <c r="E285" s="555"/>
      <c r="F285" s="555"/>
    </row>
    <row r="286" spans="1:6" ht="12">
      <c r="A286" s="555"/>
      <c r="B286" s="555"/>
      <c r="C286" s="558"/>
      <c r="D286" s="558"/>
      <c r="E286" s="555"/>
      <c r="F286" s="555"/>
    </row>
    <row r="287" spans="1:6" ht="12">
      <c r="A287" s="555"/>
      <c r="B287" s="555"/>
      <c r="C287" s="558"/>
      <c r="D287" s="558"/>
      <c r="E287" s="555"/>
      <c r="F287" s="555"/>
    </row>
    <row r="288" spans="1:6" ht="12">
      <c r="A288" s="555"/>
      <c r="B288" s="555"/>
      <c r="C288" s="558"/>
      <c r="D288" s="558"/>
      <c r="E288" s="555"/>
      <c r="F288" s="555"/>
    </row>
    <row r="289" spans="1:6" ht="12">
      <c r="A289" s="555"/>
      <c r="B289" s="555"/>
      <c r="C289" s="558"/>
      <c r="D289" s="558"/>
      <c r="E289" s="555"/>
      <c r="F289" s="555"/>
    </row>
    <row r="290" spans="1:6" ht="12">
      <c r="A290" s="555"/>
      <c r="B290" s="555"/>
      <c r="C290" s="558"/>
      <c r="D290" s="558"/>
      <c r="E290" s="555"/>
      <c r="F290" s="555"/>
    </row>
    <row r="291" spans="1:6" ht="12">
      <c r="A291" s="555"/>
      <c r="B291" s="555"/>
      <c r="C291" s="558"/>
      <c r="D291" s="558"/>
      <c r="E291" s="555"/>
      <c r="F291" s="555"/>
    </row>
    <row r="292" spans="1:6" ht="12">
      <c r="A292" s="555"/>
      <c r="B292" s="555"/>
      <c r="C292" s="558"/>
      <c r="D292" s="558"/>
      <c r="E292" s="555"/>
      <c r="F292" s="555"/>
    </row>
    <row r="293" spans="1:6" ht="12">
      <c r="A293" s="555"/>
      <c r="B293" s="555"/>
      <c r="C293" s="558"/>
      <c r="D293" s="558"/>
      <c r="E293" s="555"/>
      <c r="F293" s="555"/>
    </row>
    <row r="294" spans="1:6" ht="12">
      <c r="A294" s="555"/>
      <c r="B294" s="555"/>
      <c r="C294" s="558"/>
      <c r="D294" s="558"/>
      <c r="E294" s="555"/>
      <c r="F294" s="555"/>
    </row>
    <row r="295" spans="1:6" ht="12">
      <c r="A295" s="555"/>
      <c r="B295" s="555"/>
      <c r="C295" s="558"/>
      <c r="D295" s="558"/>
      <c r="E295" s="555"/>
      <c r="F295" s="555"/>
    </row>
    <row r="296" spans="1:6" ht="12">
      <c r="A296" s="555"/>
      <c r="B296" s="555"/>
      <c r="C296" s="558"/>
      <c r="D296" s="558"/>
      <c r="E296" s="555"/>
      <c r="F296" s="555"/>
    </row>
    <row r="297" spans="1:6" ht="12">
      <c r="A297" s="555"/>
      <c r="B297" s="555"/>
      <c r="C297" s="558"/>
      <c r="D297" s="558"/>
      <c r="E297" s="555"/>
      <c r="F297" s="555"/>
    </row>
    <row r="298" spans="1:6" ht="12">
      <c r="A298" s="555"/>
      <c r="B298" s="555"/>
      <c r="C298" s="558"/>
      <c r="D298" s="558"/>
      <c r="E298" s="555"/>
      <c r="F298" s="555"/>
    </row>
    <row r="299" spans="1:6" ht="12">
      <c r="A299" s="555"/>
      <c r="B299" s="555"/>
      <c r="C299" s="558"/>
      <c r="D299" s="558"/>
      <c r="E299" s="555"/>
      <c r="F299" s="555"/>
    </row>
    <row r="300" spans="1:6" ht="12">
      <c r="A300" s="555"/>
      <c r="B300" s="555"/>
      <c r="C300" s="558"/>
      <c r="D300" s="558"/>
      <c r="E300" s="555"/>
      <c r="F300" s="555"/>
    </row>
    <row r="301" spans="1:6" ht="12">
      <c r="A301" s="555"/>
      <c r="B301" s="555"/>
      <c r="C301" s="558"/>
      <c r="D301" s="558"/>
      <c r="E301" s="555"/>
      <c r="F301" s="555"/>
    </row>
    <row r="302" spans="1:6" ht="12">
      <c r="A302" s="555"/>
      <c r="B302" s="555"/>
      <c r="C302" s="558"/>
      <c r="D302" s="558"/>
      <c r="E302" s="555"/>
      <c r="F302" s="555"/>
    </row>
    <row r="303" spans="1:6" ht="12">
      <c r="A303" s="555"/>
      <c r="B303" s="555"/>
      <c r="C303" s="558"/>
      <c r="D303" s="558"/>
      <c r="E303" s="555"/>
      <c r="F303" s="555"/>
    </row>
    <row r="304" spans="1:6" ht="12">
      <c r="A304" s="555"/>
      <c r="B304" s="555"/>
      <c r="C304" s="558"/>
      <c r="D304" s="558"/>
      <c r="E304" s="555"/>
      <c r="F304" s="555"/>
    </row>
    <row r="305" spans="1:6" ht="12">
      <c r="A305" s="555"/>
      <c r="B305" s="555"/>
      <c r="C305" s="558"/>
      <c r="D305" s="558"/>
      <c r="E305" s="555"/>
      <c r="F305" s="555"/>
    </row>
    <row r="306" spans="1:6" ht="12">
      <c r="A306" s="555"/>
      <c r="B306" s="555"/>
      <c r="C306" s="558"/>
      <c r="D306" s="558"/>
      <c r="E306" s="555"/>
      <c r="F306" s="555"/>
    </row>
    <row r="307" spans="1:6" ht="12">
      <c r="A307" s="555"/>
      <c r="B307" s="555"/>
      <c r="C307" s="558"/>
      <c r="D307" s="558"/>
      <c r="E307" s="555"/>
      <c r="F307" s="555"/>
    </row>
    <row r="308" spans="1:6" ht="12">
      <c r="A308" s="555"/>
      <c r="B308" s="555"/>
      <c r="C308" s="558"/>
      <c r="D308" s="558"/>
      <c r="E308" s="555"/>
      <c r="F308" s="555"/>
    </row>
    <row r="309" spans="1:6" ht="12">
      <c r="A309" s="555"/>
      <c r="B309" s="555"/>
      <c r="C309" s="558"/>
      <c r="D309" s="558"/>
      <c r="E309" s="555"/>
      <c r="F309" s="555"/>
    </row>
    <row r="310" spans="1:6" ht="12">
      <c r="A310" s="555"/>
      <c r="B310" s="555"/>
      <c r="C310" s="558"/>
      <c r="D310" s="558"/>
      <c r="E310" s="555"/>
      <c r="F310" s="555"/>
    </row>
    <row r="311" spans="1:6" ht="12">
      <c r="A311" s="555"/>
      <c r="B311" s="555"/>
      <c r="C311" s="558"/>
      <c r="D311" s="558"/>
      <c r="E311" s="555"/>
      <c r="F311" s="555"/>
    </row>
    <row r="312" spans="1:6" ht="12">
      <c r="A312" s="555"/>
      <c r="B312" s="555"/>
      <c r="C312" s="558"/>
      <c r="D312" s="558"/>
      <c r="E312" s="555"/>
      <c r="F312" s="555"/>
    </row>
    <row r="313" spans="1:6" ht="12">
      <c r="A313" s="555"/>
      <c r="B313" s="555"/>
      <c r="C313" s="558"/>
      <c r="D313" s="558"/>
      <c r="E313" s="555"/>
      <c r="F313" s="555"/>
    </row>
    <row r="314" spans="1:6" ht="12">
      <c r="A314" s="555"/>
      <c r="B314" s="555"/>
      <c r="C314" s="558"/>
      <c r="D314" s="558"/>
      <c r="E314" s="555"/>
      <c r="F314" s="555"/>
    </row>
    <row r="315" spans="1:6" ht="12">
      <c r="A315" s="555"/>
      <c r="B315" s="555"/>
      <c r="C315" s="558"/>
      <c r="D315" s="558"/>
      <c r="E315" s="555"/>
      <c r="F315" s="555"/>
    </row>
    <row r="316" spans="1:6" ht="12">
      <c r="A316" s="555"/>
      <c r="B316" s="555"/>
      <c r="C316" s="558"/>
      <c r="D316" s="558"/>
      <c r="E316" s="555"/>
      <c r="F316" s="555"/>
    </row>
    <row r="317" spans="1:6" ht="12">
      <c r="A317" s="555"/>
      <c r="B317" s="555"/>
      <c r="C317" s="558"/>
      <c r="D317" s="558"/>
      <c r="E317" s="555"/>
      <c r="F317" s="555"/>
    </row>
    <row r="318" spans="1:6" ht="12">
      <c r="A318" s="555"/>
      <c r="B318" s="555"/>
      <c r="C318" s="558"/>
      <c r="D318" s="558"/>
      <c r="E318" s="555"/>
      <c r="F318" s="555"/>
    </row>
    <row r="319" spans="1:6" ht="12">
      <c r="A319" s="555"/>
      <c r="B319" s="555"/>
      <c r="C319" s="558"/>
      <c r="D319" s="558"/>
      <c r="E319" s="555"/>
      <c r="F319" s="555"/>
    </row>
    <row r="320" spans="1:6" ht="12">
      <c r="A320" s="555"/>
      <c r="B320" s="555"/>
      <c r="C320" s="558"/>
      <c r="D320" s="558"/>
      <c r="E320" s="555"/>
      <c r="F320" s="555"/>
    </row>
    <row r="321" spans="1:6" ht="12">
      <c r="A321" s="555"/>
      <c r="B321" s="555"/>
      <c r="C321" s="558"/>
      <c r="D321" s="558"/>
      <c r="E321" s="555"/>
      <c r="F321" s="555"/>
    </row>
    <row r="322" spans="1:6" ht="12">
      <c r="A322" s="555"/>
      <c r="B322" s="555"/>
      <c r="C322" s="558"/>
      <c r="D322" s="558"/>
      <c r="E322" s="555"/>
      <c r="F322" s="555"/>
    </row>
    <row r="323" spans="1:6" ht="12">
      <c r="A323" s="555"/>
      <c r="B323" s="555"/>
      <c r="C323" s="558"/>
      <c r="D323" s="558"/>
      <c r="E323" s="555"/>
      <c r="F323" s="555"/>
    </row>
    <row r="324" spans="1:6" ht="12">
      <c r="A324" s="555"/>
      <c r="B324" s="555"/>
      <c r="C324" s="558"/>
      <c r="D324" s="558"/>
      <c r="E324" s="555"/>
      <c r="F324" s="555"/>
    </row>
    <row r="325" spans="1:6" ht="12">
      <c r="A325" s="555"/>
      <c r="B325" s="555"/>
      <c r="C325" s="558"/>
      <c r="D325" s="558"/>
      <c r="E325" s="555"/>
      <c r="F325" s="555"/>
    </row>
    <row r="326" spans="1:6" ht="12">
      <c r="A326" s="555"/>
      <c r="B326" s="555"/>
      <c r="C326" s="558"/>
      <c r="D326" s="558"/>
      <c r="E326" s="555"/>
      <c r="F326" s="555"/>
    </row>
    <row r="327" spans="1:6" ht="12">
      <c r="A327" s="555"/>
      <c r="B327" s="555"/>
      <c r="C327" s="558"/>
      <c r="D327" s="558"/>
      <c r="E327" s="555"/>
      <c r="F327" s="555"/>
    </row>
    <row r="328" spans="1:6" ht="12">
      <c r="A328" s="555"/>
      <c r="B328" s="555"/>
      <c r="C328" s="558"/>
      <c r="D328" s="558"/>
      <c r="E328" s="555"/>
      <c r="F328" s="555"/>
    </row>
    <row r="329" spans="1:6" ht="12">
      <c r="A329" s="555"/>
      <c r="B329" s="555"/>
      <c r="C329" s="558"/>
      <c r="D329" s="558"/>
      <c r="E329" s="555"/>
      <c r="F329" s="555"/>
    </row>
    <row r="330" spans="1:6" ht="12">
      <c r="A330" s="555"/>
      <c r="B330" s="555"/>
      <c r="C330" s="558"/>
      <c r="D330" s="558"/>
      <c r="E330" s="555"/>
      <c r="F330" s="555"/>
    </row>
    <row r="331" spans="1:6" ht="12">
      <c r="A331" s="555"/>
      <c r="B331" s="555"/>
      <c r="C331" s="558"/>
      <c r="D331" s="558"/>
      <c r="E331" s="555"/>
      <c r="F331" s="555"/>
    </row>
    <row r="332" spans="1:6" ht="12">
      <c r="A332" s="555"/>
      <c r="B332" s="555"/>
      <c r="C332" s="558"/>
      <c r="D332" s="558"/>
      <c r="E332" s="555"/>
      <c r="F332" s="555"/>
    </row>
    <row r="333" spans="1:6" ht="12">
      <c r="A333" s="555"/>
      <c r="B333" s="555"/>
      <c r="C333" s="558"/>
      <c r="D333" s="558"/>
      <c r="E333" s="555"/>
      <c r="F333" s="555"/>
    </row>
    <row r="334" spans="1:6" ht="12">
      <c r="A334" s="555"/>
      <c r="B334" s="555"/>
      <c r="C334" s="558"/>
      <c r="D334" s="558"/>
      <c r="E334" s="555"/>
      <c r="F334" s="555"/>
    </row>
    <row r="335" spans="1:6" ht="12">
      <c r="A335" s="555"/>
      <c r="B335" s="555"/>
      <c r="C335" s="558"/>
      <c r="D335" s="558"/>
      <c r="E335" s="555"/>
      <c r="F335" s="555"/>
    </row>
    <row r="336" spans="1:6" ht="12">
      <c r="A336" s="555"/>
      <c r="B336" s="555"/>
      <c r="C336" s="558"/>
      <c r="D336" s="558"/>
      <c r="E336" s="555"/>
      <c r="F336" s="555"/>
    </row>
    <row r="337" spans="1:6" ht="12">
      <c r="A337" s="555"/>
      <c r="B337" s="555"/>
      <c r="C337" s="558"/>
      <c r="D337" s="558"/>
      <c r="E337" s="555"/>
      <c r="F337" s="555"/>
    </row>
    <row r="338" spans="1:6" ht="12">
      <c r="A338" s="555"/>
      <c r="B338" s="555"/>
      <c r="C338" s="558"/>
      <c r="D338" s="558"/>
      <c r="E338" s="555"/>
      <c r="F338" s="555"/>
    </row>
    <row r="339" spans="1:6" ht="12">
      <c r="A339" s="555"/>
      <c r="B339" s="555"/>
      <c r="C339" s="558"/>
      <c r="D339" s="558"/>
      <c r="E339" s="555"/>
      <c r="F339" s="555"/>
    </row>
    <row r="340" spans="1:6" ht="12">
      <c r="A340" s="555"/>
      <c r="B340" s="555"/>
      <c r="C340" s="558"/>
      <c r="D340" s="558"/>
      <c r="E340" s="555"/>
      <c r="F340" s="555"/>
    </row>
    <row r="341" spans="1:6" ht="12">
      <c r="A341" s="555"/>
      <c r="B341" s="555"/>
      <c r="C341" s="558"/>
      <c r="D341" s="558"/>
      <c r="E341" s="555"/>
      <c r="F341" s="555"/>
    </row>
    <row r="342" spans="1:6" ht="12">
      <c r="A342" s="555"/>
      <c r="B342" s="555"/>
      <c r="C342" s="558"/>
      <c r="D342" s="558"/>
      <c r="E342" s="555"/>
      <c r="F342" s="555"/>
    </row>
    <row r="343" spans="1:6" ht="12">
      <c r="A343" s="555"/>
      <c r="B343" s="555"/>
      <c r="C343" s="558"/>
      <c r="D343" s="558"/>
      <c r="E343" s="555"/>
      <c r="F343" s="555"/>
    </row>
    <row r="344" spans="1:6" ht="12">
      <c r="A344" s="555"/>
      <c r="B344" s="555"/>
      <c r="C344" s="558"/>
      <c r="D344" s="558"/>
      <c r="E344" s="555"/>
      <c r="F344" s="555"/>
    </row>
    <row r="345" spans="1:6" ht="12">
      <c r="A345" s="555"/>
      <c r="B345" s="555"/>
      <c r="C345" s="558"/>
      <c r="D345" s="558"/>
      <c r="E345" s="555"/>
      <c r="F345" s="555"/>
    </row>
    <row r="346" spans="1:6" ht="12">
      <c r="A346" s="555"/>
      <c r="B346" s="555"/>
      <c r="C346" s="558"/>
      <c r="D346" s="558"/>
      <c r="E346" s="555"/>
      <c r="F346" s="555"/>
    </row>
    <row r="347" spans="1:6" ht="12">
      <c r="A347" s="555"/>
      <c r="B347" s="555"/>
      <c r="C347" s="558"/>
      <c r="D347" s="558"/>
      <c r="E347" s="555"/>
      <c r="F347" s="555"/>
    </row>
    <row r="348" spans="1:6" ht="12">
      <c r="A348" s="555"/>
      <c r="B348" s="555"/>
      <c r="C348" s="558"/>
      <c r="D348" s="558"/>
      <c r="E348" s="555"/>
      <c r="F348" s="555"/>
    </row>
    <row r="349" spans="1:6" ht="12">
      <c r="A349" s="555"/>
      <c r="B349" s="555"/>
      <c r="C349" s="558"/>
      <c r="D349" s="558"/>
      <c r="E349" s="555"/>
      <c r="F349" s="555"/>
    </row>
    <row r="350" spans="1:6" ht="12">
      <c r="A350" s="555"/>
      <c r="B350" s="555"/>
      <c r="C350" s="558"/>
      <c r="D350" s="558"/>
      <c r="E350" s="555"/>
      <c r="F350" s="555"/>
    </row>
    <row r="351" spans="1:6" ht="12">
      <c r="A351" s="555"/>
      <c r="B351" s="555"/>
      <c r="C351" s="558"/>
      <c r="D351" s="558"/>
      <c r="E351" s="555"/>
      <c r="F351" s="555"/>
    </row>
    <row r="352" spans="1:6" ht="12">
      <c r="A352" s="555"/>
      <c r="B352" s="555"/>
      <c r="C352" s="558"/>
      <c r="D352" s="558"/>
      <c r="E352" s="555"/>
      <c r="F352" s="555"/>
    </row>
    <row r="353" spans="1:6" ht="12">
      <c r="A353" s="555"/>
      <c r="B353" s="555"/>
      <c r="C353" s="558"/>
      <c r="D353" s="558"/>
      <c r="E353" s="555"/>
      <c r="F353" s="555"/>
    </row>
    <row r="354" spans="1:6" ht="12">
      <c r="A354" s="555"/>
      <c r="B354" s="555"/>
      <c r="C354" s="558"/>
      <c r="D354" s="558"/>
      <c r="E354" s="555"/>
      <c r="F354" s="555"/>
    </row>
    <row r="355" spans="1:6" ht="12">
      <c r="A355" s="555"/>
      <c r="B355" s="555"/>
      <c r="C355" s="558"/>
      <c r="D355" s="558"/>
      <c r="E355" s="555"/>
      <c r="F355" s="555"/>
    </row>
    <row r="356" spans="1:6" ht="12">
      <c r="A356" s="555"/>
      <c r="B356" s="555"/>
      <c r="C356" s="558"/>
      <c r="D356" s="558"/>
      <c r="E356" s="555"/>
      <c r="F356" s="555"/>
    </row>
    <row r="357" spans="1:6" ht="12">
      <c r="A357" s="555"/>
      <c r="B357" s="555"/>
      <c r="C357" s="558"/>
      <c r="D357" s="558"/>
      <c r="E357" s="555"/>
      <c r="F357" s="555"/>
    </row>
    <row r="358" spans="1:6" ht="12">
      <c r="A358" s="555"/>
      <c r="B358" s="555"/>
      <c r="C358" s="558"/>
      <c r="D358" s="558"/>
      <c r="E358" s="555"/>
      <c r="F358" s="555"/>
    </row>
    <row r="359" spans="1:6" ht="12">
      <c r="A359" s="555"/>
      <c r="B359" s="555"/>
      <c r="C359" s="558"/>
      <c r="D359" s="558"/>
      <c r="E359" s="555"/>
      <c r="F359" s="555"/>
    </row>
    <row r="360" spans="1:6" ht="12">
      <c r="A360" s="555"/>
      <c r="B360" s="555"/>
      <c r="C360" s="558"/>
      <c r="D360" s="558"/>
      <c r="E360" s="555"/>
      <c r="F360" s="555"/>
    </row>
    <row r="361" spans="1:6" ht="12">
      <c r="A361" s="555"/>
      <c r="B361" s="555"/>
      <c r="C361" s="558"/>
      <c r="D361" s="558"/>
      <c r="E361" s="555"/>
      <c r="F361" s="555"/>
    </row>
    <row r="362" spans="1:6" ht="12">
      <c r="A362" s="555"/>
      <c r="B362" s="555"/>
      <c r="C362" s="558"/>
      <c r="D362" s="558"/>
      <c r="E362" s="555"/>
      <c r="F362" s="555"/>
    </row>
    <row r="363" spans="1:6" ht="12">
      <c r="A363" s="555"/>
      <c r="B363" s="555"/>
      <c r="C363" s="558"/>
      <c r="D363" s="558"/>
      <c r="E363" s="555"/>
      <c r="F363" s="555"/>
    </row>
    <row r="364" spans="1:6" ht="12">
      <c r="A364" s="555"/>
      <c r="B364" s="555"/>
      <c r="C364" s="558"/>
      <c r="D364" s="558"/>
      <c r="E364" s="555"/>
      <c r="F364" s="555"/>
    </row>
    <row r="365" spans="1:6" ht="12">
      <c r="A365" s="555"/>
      <c r="B365" s="555"/>
      <c r="C365" s="558"/>
      <c r="D365" s="558"/>
      <c r="E365" s="555"/>
      <c r="F365" s="555"/>
    </row>
    <row r="366" spans="1:6" ht="12">
      <c r="A366" s="555"/>
      <c r="B366" s="555"/>
      <c r="C366" s="558"/>
      <c r="D366" s="558"/>
      <c r="E366" s="555"/>
      <c r="F366" s="555"/>
    </row>
    <row r="367" spans="1:6" ht="12">
      <c r="A367" s="555"/>
      <c r="B367" s="555"/>
      <c r="C367" s="558"/>
      <c r="D367" s="558"/>
      <c r="E367" s="555"/>
      <c r="F367" s="555"/>
    </row>
    <row r="368" spans="1:6" ht="12">
      <c r="A368" s="555"/>
      <c r="B368" s="555"/>
      <c r="C368" s="558"/>
      <c r="D368" s="558"/>
      <c r="E368" s="555"/>
      <c r="F368" s="555"/>
    </row>
  </sheetData>
  <mergeCells count="8">
    <mergeCell ref="B3:E3"/>
    <mergeCell ref="F3:G3"/>
    <mergeCell ref="A47:E47"/>
    <mergeCell ref="D50:H50"/>
    <mergeCell ref="D52:H52"/>
    <mergeCell ref="G4:H4"/>
    <mergeCell ref="B5:D5"/>
    <mergeCell ref="B4:E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2:H42 C38:D38 C33:D34 G11:H14 C40:D40 C42:D42 C24:D27 G17:H18 C19:D20 G33:H34 C11:D16 G21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 C17:D18">
      <formula1>-999999999999999</formula1>
      <formula2>999999999</formula2>
    </dataValidation>
  </dataValidations>
  <printOptions/>
  <pageMargins left="0.21" right="0.2" top="0.51" bottom="0.5" header="0.17" footer="0.33"/>
  <pageSetup fitToHeight="2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7">
      <selection activeCell="A50" sqref="A50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4" customWidth="1"/>
    <col min="4" max="4" width="21.25390625" style="534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6"/>
      <c r="B1" s="316"/>
      <c r="C1" s="317"/>
      <c r="D1" s="317"/>
    </row>
    <row r="2" spans="1:6" ht="12">
      <c r="A2" s="318" t="s">
        <v>381</v>
      </c>
      <c r="B2" s="318"/>
      <c r="C2" s="319"/>
      <c r="D2" s="319"/>
      <c r="E2" s="321"/>
      <c r="F2" s="321"/>
    </row>
    <row r="3" spans="1:6" ht="15" customHeight="1">
      <c r="A3" s="463"/>
      <c r="B3" s="463"/>
      <c r="C3" s="464"/>
      <c r="D3" s="464"/>
      <c r="E3" s="322"/>
      <c r="F3" s="322"/>
    </row>
    <row r="4" spans="1:6" ht="15" customHeight="1">
      <c r="A4" s="465" t="s">
        <v>382</v>
      </c>
      <c r="B4" s="465" t="str">
        <f>'справка №1-БАЛАНС'!E3</f>
        <v>Интерлийз Ауто ЕАД</v>
      </c>
      <c r="C4" s="532" t="s">
        <v>2</v>
      </c>
      <c r="D4" s="532">
        <f>'справка №1-БАЛАНС'!H3</f>
        <v>130936974</v>
      </c>
      <c r="E4" s="321"/>
      <c r="F4" s="321"/>
    </row>
    <row r="5" spans="1:4" ht="15">
      <c r="A5" s="465" t="s">
        <v>273</v>
      </c>
      <c r="B5" s="465" t="str">
        <f>'справка №1-БАЛАНС'!E4</f>
        <v> </v>
      </c>
      <c r="C5" s="533" t="s">
        <v>4</v>
      </c>
      <c r="D5" s="532" t="str">
        <f>'справка №1-БАЛАНС'!H4</f>
        <v>1210/1-06.10.2005</v>
      </c>
    </row>
    <row r="6" spans="1:6" ht="12" customHeight="1">
      <c r="A6" s="466" t="s">
        <v>5</v>
      </c>
      <c r="B6" s="499" t="str">
        <f>'справка №1-БАЛАНС'!E5</f>
        <v>01.01.2007 г.-31.12.2007 г.</v>
      </c>
      <c r="C6" s="467"/>
      <c r="D6" s="468" t="s">
        <v>274</v>
      </c>
      <c r="F6" s="323"/>
    </row>
    <row r="7" spans="1:6" ht="33.75" customHeight="1">
      <c r="A7" s="324" t="s">
        <v>383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384</v>
      </c>
      <c r="B9" s="329"/>
      <c r="C9" s="53"/>
      <c r="D9" s="53"/>
      <c r="E9" s="128"/>
      <c r="F9" s="128"/>
    </row>
    <row r="10" spans="1:6" ht="12">
      <c r="A10" s="330" t="s">
        <v>385</v>
      </c>
      <c r="B10" s="331" t="s">
        <v>386</v>
      </c>
      <c r="C10" s="52">
        <v>148223</v>
      </c>
      <c r="D10" s="52">
        <v>73710.19678</v>
      </c>
      <c r="E10" s="128"/>
      <c r="F10" s="128"/>
    </row>
    <row r="11" spans="1:13" ht="12">
      <c r="A11" s="330" t="s">
        <v>387</v>
      </c>
      <c r="B11" s="331" t="s">
        <v>388</v>
      </c>
      <c r="C11" s="52"/>
      <c r="D11" s="52"/>
      <c r="E11" s="320"/>
      <c r="F11" s="320"/>
      <c r="G11" s="131"/>
      <c r="H11" s="131"/>
      <c r="I11" s="131"/>
      <c r="J11" s="131"/>
      <c r="K11" s="131"/>
      <c r="L11" s="131"/>
      <c r="M11" s="131"/>
    </row>
    <row r="12" spans="1:13" ht="12">
      <c r="A12" s="330" t="s">
        <v>389</v>
      </c>
      <c r="B12" s="331" t="s">
        <v>390</v>
      </c>
      <c r="C12" s="52"/>
      <c r="D12" s="52"/>
      <c r="E12" s="320"/>
      <c r="F12" s="320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30" t="s">
        <v>391</v>
      </c>
      <c r="B13" s="331" t="s">
        <v>392</v>
      </c>
      <c r="C13" s="52">
        <v>-43</v>
      </c>
      <c r="D13" s="52">
        <v>-39.33613</v>
      </c>
      <c r="E13" s="320"/>
      <c r="F13" s="320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30" t="s">
        <v>393</v>
      </c>
      <c r="B14" s="331" t="s">
        <v>394</v>
      </c>
      <c r="C14" s="52">
        <v>-6865</v>
      </c>
      <c r="D14" s="52">
        <v>11590</v>
      </c>
      <c r="E14" s="320"/>
      <c r="F14" s="320"/>
      <c r="G14" s="131"/>
      <c r="H14" s="131"/>
      <c r="I14" s="131"/>
      <c r="J14" s="131"/>
      <c r="K14" s="131"/>
      <c r="L14" s="131"/>
      <c r="M14" s="131"/>
    </row>
    <row r="15" spans="1:13" ht="12">
      <c r="A15" s="332" t="s">
        <v>395</v>
      </c>
      <c r="B15" s="331" t="s">
        <v>396</v>
      </c>
      <c r="C15" s="52">
        <v>-1148</v>
      </c>
      <c r="D15" s="52">
        <v>-582.9633699999999</v>
      </c>
      <c r="E15" s="320"/>
      <c r="F15" s="320"/>
      <c r="G15" s="131"/>
      <c r="H15" s="131"/>
      <c r="I15" s="131"/>
      <c r="J15" s="131"/>
      <c r="K15" s="131"/>
      <c r="L15" s="131"/>
      <c r="M15" s="131"/>
    </row>
    <row r="16" spans="1:13" ht="12">
      <c r="A16" s="330" t="s">
        <v>397</v>
      </c>
      <c r="B16" s="331" t="s">
        <v>398</v>
      </c>
      <c r="C16" s="52">
        <v>65</v>
      </c>
      <c r="D16" s="52">
        <v>21.4995</v>
      </c>
      <c r="E16" s="320"/>
      <c r="F16" s="320"/>
      <c r="G16" s="131"/>
      <c r="H16" s="131"/>
      <c r="I16" s="131"/>
      <c r="J16" s="131"/>
      <c r="K16" s="131"/>
      <c r="L16" s="131"/>
      <c r="M16" s="131"/>
    </row>
    <row r="17" spans="1:13" ht="12">
      <c r="A17" s="330" t="s">
        <v>399</v>
      </c>
      <c r="B17" s="331" t="s">
        <v>400</v>
      </c>
      <c r="C17" s="52">
        <v>-9574</v>
      </c>
      <c r="D17" s="52">
        <v>-3062.7836899999998</v>
      </c>
      <c r="E17" s="320"/>
      <c r="F17" s="320"/>
      <c r="G17" s="131"/>
      <c r="H17" s="131"/>
      <c r="I17" s="131"/>
      <c r="J17" s="131"/>
      <c r="K17" s="131"/>
      <c r="L17" s="131"/>
      <c r="M17" s="131"/>
    </row>
    <row r="18" spans="1:13" ht="12">
      <c r="A18" s="332" t="s">
        <v>401</v>
      </c>
      <c r="B18" s="333" t="s">
        <v>402</v>
      </c>
      <c r="C18" s="52">
        <v>-34</v>
      </c>
      <c r="D18" s="52">
        <v>-12.84403</v>
      </c>
      <c r="E18" s="320"/>
      <c r="F18" s="320"/>
      <c r="G18" s="131"/>
      <c r="H18" s="131"/>
      <c r="I18" s="131"/>
      <c r="J18" s="131"/>
      <c r="K18" s="131"/>
      <c r="L18" s="131"/>
      <c r="M18" s="131"/>
    </row>
    <row r="19" spans="1:13" ht="12">
      <c r="A19" s="330" t="s">
        <v>403</v>
      </c>
      <c r="B19" s="331" t="s">
        <v>404</v>
      </c>
      <c r="C19" s="52">
        <v>-329</v>
      </c>
      <c r="D19" s="52">
        <v>-437</v>
      </c>
      <c r="E19" s="320"/>
      <c r="F19" s="320"/>
      <c r="G19" s="131"/>
      <c r="H19" s="131"/>
      <c r="I19" s="131"/>
      <c r="J19" s="131"/>
      <c r="K19" s="131"/>
      <c r="L19" s="131"/>
      <c r="M19" s="131"/>
    </row>
    <row r="20" spans="1:13" ht="12">
      <c r="A20" s="334" t="s">
        <v>405</v>
      </c>
      <c r="B20" s="335" t="s">
        <v>406</v>
      </c>
      <c r="C20" s="53">
        <f>SUM(C10:C19)</f>
        <v>130295</v>
      </c>
      <c r="D20" s="53">
        <f>SUM(D10:D19)</f>
        <v>81186.76906000002</v>
      </c>
      <c r="E20" s="320"/>
      <c r="F20" s="320"/>
      <c r="G20" s="131"/>
      <c r="H20" s="131"/>
      <c r="I20" s="131"/>
      <c r="J20" s="131"/>
      <c r="K20" s="131"/>
      <c r="L20" s="131"/>
      <c r="M20" s="131"/>
    </row>
    <row r="21" spans="1:13" ht="12">
      <c r="A21" s="328" t="s">
        <v>407</v>
      </c>
      <c r="B21" s="336"/>
      <c r="C21" s="337"/>
      <c r="D21" s="337"/>
      <c r="E21" s="320"/>
      <c r="F21" s="320"/>
      <c r="G21" s="131"/>
      <c r="H21" s="131"/>
      <c r="I21" s="131"/>
      <c r="J21" s="131"/>
      <c r="K21" s="131"/>
      <c r="L21" s="131"/>
      <c r="M21" s="131"/>
    </row>
    <row r="22" spans="1:13" ht="12">
      <c r="A22" s="330" t="s">
        <v>408</v>
      </c>
      <c r="B22" s="331" t="s">
        <v>409</v>
      </c>
      <c r="C22" s="52">
        <v>-296905</v>
      </c>
      <c r="D22" s="52">
        <v>-156842.48119</v>
      </c>
      <c r="E22" s="320"/>
      <c r="F22" s="320"/>
      <c r="G22" s="131"/>
      <c r="H22" s="131"/>
      <c r="I22" s="131"/>
      <c r="J22" s="131"/>
      <c r="K22" s="131"/>
      <c r="L22" s="131"/>
      <c r="M22" s="131"/>
    </row>
    <row r="23" spans="1:13" ht="12">
      <c r="A23" s="330" t="s">
        <v>410</v>
      </c>
      <c r="B23" s="331" t="s">
        <v>411</v>
      </c>
      <c r="C23" s="52">
        <v>2149</v>
      </c>
      <c r="D23" s="52">
        <v>1756.03285</v>
      </c>
      <c r="E23" s="320"/>
      <c r="F23" s="320"/>
      <c r="G23" s="131"/>
      <c r="H23" s="131"/>
      <c r="I23" s="131"/>
      <c r="J23" s="131"/>
      <c r="K23" s="131"/>
      <c r="L23" s="131"/>
      <c r="M23" s="131"/>
    </row>
    <row r="24" spans="1:13" ht="12">
      <c r="A24" s="330" t="s">
        <v>412</v>
      </c>
      <c r="B24" s="331" t="s">
        <v>413</v>
      </c>
      <c r="C24" s="52"/>
      <c r="D24" s="52"/>
      <c r="E24" s="320"/>
      <c r="F24" s="320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30" t="s">
        <v>414</v>
      </c>
      <c r="B25" s="331" t="s">
        <v>415</v>
      </c>
      <c r="C25" s="52"/>
      <c r="D25" s="52"/>
      <c r="E25" s="320"/>
      <c r="F25" s="320"/>
      <c r="G25" s="131"/>
      <c r="H25" s="131"/>
      <c r="I25" s="131"/>
      <c r="J25" s="131"/>
      <c r="K25" s="131"/>
      <c r="L25" s="131"/>
      <c r="M25" s="131"/>
    </row>
    <row r="26" spans="1:13" ht="12">
      <c r="A26" s="330" t="s">
        <v>416</v>
      </c>
      <c r="B26" s="331" t="s">
        <v>417</v>
      </c>
      <c r="C26" s="52"/>
      <c r="D26" s="52"/>
      <c r="E26" s="320"/>
      <c r="F26" s="320"/>
      <c r="G26" s="131"/>
      <c r="H26" s="131"/>
      <c r="I26" s="131"/>
      <c r="J26" s="131"/>
      <c r="K26" s="131"/>
      <c r="L26" s="131"/>
      <c r="M26" s="131"/>
    </row>
    <row r="27" spans="1:13" ht="12">
      <c r="A27" s="330" t="s">
        <v>418</v>
      </c>
      <c r="B27" s="331" t="s">
        <v>419</v>
      </c>
      <c r="C27" s="52"/>
      <c r="D27" s="52"/>
      <c r="E27" s="320"/>
      <c r="F27" s="320"/>
      <c r="G27" s="131"/>
      <c r="H27" s="131"/>
      <c r="I27" s="131"/>
      <c r="J27" s="131"/>
      <c r="K27" s="131"/>
      <c r="L27" s="131"/>
      <c r="M27" s="131"/>
    </row>
    <row r="28" spans="1:13" ht="12">
      <c r="A28" s="330" t="s">
        <v>420</v>
      </c>
      <c r="B28" s="331" t="s">
        <v>421</v>
      </c>
      <c r="C28" s="52"/>
      <c r="D28" s="52"/>
      <c r="E28" s="320"/>
      <c r="F28" s="320"/>
      <c r="G28" s="131"/>
      <c r="H28" s="131"/>
      <c r="I28" s="131"/>
      <c r="J28" s="131"/>
      <c r="K28" s="131"/>
      <c r="L28" s="131"/>
      <c r="M28" s="131"/>
    </row>
    <row r="29" spans="1:13" ht="12">
      <c r="A29" s="330" t="s">
        <v>422</v>
      </c>
      <c r="B29" s="331" t="s">
        <v>423</v>
      </c>
      <c r="C29" s="52"/>
      <c r="D29" s="52"/>
      <c r="E29" s="320"/>
      <c r="F29" s="320"/>
      <c r="G29" s="131"/>
      <c r="H29" s="131"/>
      <c r="I29" s="131"/>
      <c r="J29" s="131"/>
      <c r="K29" s="131"/>
      <c r="L29" s="131"/>
      <c r="M29" s="131"/>
    </row>
    <row r="30" spans="1:13" ht="12">
      <c r="A30" s="330" t="s">
        <v>401</v>
      </c>
      <c r="B30" s="331" t="s">
        <v>424</v>
      </c>
      <c r="C30" s="52"/>
      <c r="D30" s="52"/>
      <c r="E30" s="320"/>
      <c r="F30" s="320"/>
      <c r="G30" s="131"/>
      <c r="H30" s="131"/>
      <c r="I30" s="131"/>
      <c r="J30" s="131"/>
      <c r="K30" s="131"/>
      <c r="L30" s="131"/>
      <c r="M30" s="131"/>
    </row>
    <row r="31" spans="1:13" ht="12">
      <c r="A31" s="330" t="s">
        <v>425</v>
      </c>
      <c r="B31" s="331" t="s">
        <v>426</v>
      </c>
      <c r="C31" s="52">
        <v>1950</v>
      </c>
      <c r="D31" s="52"/>
      <c r="E31" s="320"/>
      <c r="F31" s="320"/>
      <c r="G31" s="131"/>
      <c r="H31" s="131"/>
      <c r="I31" s="131"/>
      <c r="J31" s="131"/>
      <c r="K31" s="131"/>
      <c r="L31" s="131"/>
      <c r="M31" s="131"/>
    </row>
    <row r="32" spans="1:13" ht="12">
      <c r="A32" s="334" t="s">
        <v>427</v>
      </c>
      <c r="B32" s="335" t="s">
        <v>428</v>
      </c>
      <c r="C32" s="53">
        <f>SUM(C22:C31)</f>
        <v>-292806</v>
      </c>
      <c r="D32" s="53">
        <f>SUM(D22:D31)</f>
        <v>-155086.44834</v>
      </c>
      <c r="E32" s="320"/>
      <c r="F32" s="320"/>
      <c r="G32" s="131"/>
      <c r="H32" s="131"/>
      <c r="I32" s="131"/>
      <c r="J32" s="131"/>
      <c r="K32" s="131"/>
      <c r="L32" s="131"/>
      <c r="M32" s="131"/>
    </row>
    <row r="33" spans="1:6" ht="12">
      <c r="A33" s="328" t="s">
        <v>429</v>
      </c>
      <c r="B33" s="336"/>
      <c r="C33" s="337"/>
      <c r="D33" s="337"/>
      <c r="E33" s="128"/>
      <c r="F33" s="128"/>
    </row>
    <row r="34" spans="1:6" ht="12">
      <c r="A34" s="330" t="s">
        <v>430</v>
      </c>
      <c r="B34" s="331" t="s">
        <v>431</v>
      </c>
      <c r="C34" s="52"/>
      <c r="D34" s="52"/>
      <c r="E34" s="128"/>
      <c r="F34" s="128"/>
    </row>
    <row r="35" spans="1:6" ht="12">
      <c r="A35" s="332" t="s">
        <v>432</v>
      </c>
      <c r="B35" s="331" t="s">
        <v>433</v>
      </c>
      <c r="C35" s="52"/>
      <c r="D35" s="52"/>
      <c r="E35" s="128"/>
      <c r="F35" s="128"/>
    </row>
    <row r="36" spans="1:6" ht="12">
      <c r="A36" s="330" t="s">
        <v>434</v>
      </c>
      <c r="B36" s="331" t="s">
        <v>435</v>
      </c>
      <c r="C36" s="52">
        <v>150012</v>
      </c>
      <c r="D36" s="52">
        <v>89733.4804</v>
      </c>
      <c r="E36" s="128"/>
      <c r="F36" s="128"/>
    </row>
    <row r="37" spans="1:6" ht="12">
      <c r="A37" s="330" t="s">
        <v>436</v>
      </c>
      <c r="B37" s="331" t="s">
        <v>437</v>
      </c>
      <c r="C37" s="52">
        <v>-1956</v>
      </c>
      <c r="D37" s="52">
        <v>-7674.31724</v>
      </c>
      <c r="E37" s="128"/>
      <c r="F37" s="128"/>
    </row>
    <row r="38" spans="1:6" ht="12">
      <c r="A38" s="330" t="s">
        <v>438</v>
      </c>
      <c r="B38" s="331" t="s">
        <v>439</v>
      </c>
      <c r="C38" s="52"/>
      <c r="D38" s="52"/>
      <c r="E38" s="128"/>
      <c r="F38" s="128"/>
    </row>
    <row r="39" spans="1:6" ht="12">
      <c r="A39" s="330" t="s">
        <v>440</v>
      </c>
      <c r="B39" s="331" t="s">
        <v>441</v>
      </c>
      <c r="C39" s="52"/>
      <c r="D39" s="52"/>
      <c r="E39" s="128"/>
      <c r="F39" s="128"/>
    </row>
    <row r="40" spans="1:6" ht="12">
      <c r="A40" s="330" t="s">
        <v>442</v>
      </c>
      <c r="B40" s="331" t="s">
        <v>443</v>
      </c>
      <c r="C40" s="52"/>
      <c r="D40" s="52"/>
      <c r="E40" s="128"/>
      <c r="F40" s="128"/>
    </row>
    <row r="41" spans="1:8" ht="12">
      <c r="A41" s="330" t="s">
        <v>444</v>
      </c>
      <c r="B41" s="331" t="s">
        <v>445</v>
      </c>
      <c r="C41" s="52">
        <v>14292</v>
      </c>
      <c r="D41" s="52">
        <v>-8243.807670000002</v>
      </c>
      <c r="E41" s="128"/>
      <c r="F41" s="128"/>
      <c r="G41" s="131"/>
      <c r="H41" s="131"/>
    </row>
    <row r="42" spans="1:8" ht="12">
      <c r="A42" s="334" t="s">
        <v>446</v>
      </c>
      <c r="B42" s="335" t="s">
        <v>447</v>
      </c>
      <c r="C42" s="53">
        <f>SUM(C34:C41)</f>
        <v>162348</v>
      </c>
      <c r="D42" s="53">
        <f>SUM(D34:D41)</f>
        <v>73815.35548999999</v>
      </c>
      <c r="E42" s="128"/>
      <c r="F42" s="128"/>
      <c r="G42" s="131"/>
      <c r="H42" s="131"/>
    </row>
    <row r="43" spans="1:8" ht="12">
      <c r="A43" s="338" t="s">
        <v>448</v>
      </c>
      <c r="B43" s="335" t="s">
        <v>449</v>
      </c>
      <c r="C43" s="53">
        <f>C42+C32+C20</f>
        <v>-163</v>
      </c>
      <c r="D43" s="53">
        <f>D42+D32+D20</f>
        <v>-84.32378999999491</v>
      </c>
      <c r="E43" s="128"/>
      <c r="F43" s="128"/>
      <c r="G43" s="131"/>
      <c r="H43" s="131"/>
    </row>
    <row r="44" spans="1:8" ht="12">
      <c r="A44" s="328" t="s">
        <v>450</v>
      </c>
      <c r="B44" s="336" t="s">
        <v>451</v>
      </c>
      <c r="C44" s="130">
        <v>840</v>
      </c>
      <c r="D44" s="130">
        <v>924</v>
      </c>
      <c r="E44" s="128"/>
      <c r="F44" s="128"/>
      <c r="G44" s="131"/>
      <c r="H44" s="131"/>
    </row>
    <row r="45" spans="1:8" ht="12">
      <c r="A45" s="328" t="s">
        <v>452</v>
      </c>
      <c r="B45" s="336" t="s">
        <v>453</v>
      </c>
      <c r="C45" s="53">
        <f>C44+C43</f>
        <v>677</v>
      </c>
      <c r="D45" s="53">
        <f>D44+D43</f>
        <v>839.6762100000051</v>
      </c>
      <c r="E45" s="128"/>
      <c r="F45" s="128"/>
      <c r="G45" s="131"/>
      <c r="H45" s="131"/>
    </row>
    <row r="46" spans="1:8" ht="12">
      <c r="A46" s="330" t="s">
        <v>454</v>
      </c>
      <c r="B46" s="336" t="s">
        <v>455</v>
      </c>
      <c r="C46" s="54"/>
      <c r="D46" s="54"/>
      <c r="E46" s="128"/>
      <c r="F46" s="128"/>
      <c r="G46" s="131"/>
      <c r="H46" s="131"/>
    </row>
    <row r="47" spans="1:8" ht="12">
      <c r="A47" s="330" t="s">
        <v>456</v>
      </c>
      <c r="B47" s="336" t="s">
        <v>457</v>
      </c>
      <c r="C47" s="54"/>
      <c r="D47" s="54"/>
      <c r="G47" s="131"/>
      <c r="H47" s="131"/>
    </row>
    <row r="48" spans="1:8" ht="12">
      <c r="A48" s="128"/>
      <c r="B48" s="339"/>
      <c r="C48" s="340"/>
      <c r="D48" s="340"/>
      <c r="G48" s="131"/>
      <c r="H48" s="131"/>
    </row>
    <row r="49" spans="1:8" ht="12">
      <c r="A49" s="316"/>
      <c r="B49" s="434"/>
      <c r="C49" s="317"/>
      <c r="D49" s="435"/>
      <c r="E49" s="341"/>
      <c r="G49" s="131"/>
      <c r="H49" s="131"/>
    </row>
    <row r="50" spans="1:8" ht="12">
      <c r="A50" s="433" t="str">
        <f>'справка №1-БАЛАНС'!A98</f>
        <v>Дата на съставяне: 28.03.2008 г.</v>
      </c>
      <c r="B50" s="434" t="s">
        <v>380</v>
      </c>
      <c r="C50" s="434" t="s">
        <v>860</v>
      </c>
      <c r="D50" s="434"/>
      <c r="G50" s="131"/>
      <c r="H50" s="131"/>
    </row>
    <row r="51" spans="1:8" ht="12">
      <c r="A51" s="316"/>
      <c r="B51" s="316"/>
      <c r="C51" s="577"/>
      <c r="D51" s="577"/>
      <c r="G51" s="131"/>
      <c r="H51" s="131"/>
    </row>
    <row r="52" spans="1:8" ht="12">
      <c r="A52" s="316"/>
      <c r="B52" s="434" t="s">
        <v>778</v>
      </c>
      <c r="C52" s="434" t="s">
        <v>861</v>
      </c>
      <c r="D52" s="434"/>
      <c r="G52" s="131"/>
      <c r="H52" s="131"/>
    </row>
    <row r="53" spans="1:8" ht="12">
      <c r="A53" s="316"/>
      <c r="B53" s="316"/>
      <c r="C53" s="317"/>
      <c r="D53" s="317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85" bottom="0.73" header="0.29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5"/>
  <sheetViews>
    <sheetView workbookViewId="0" topLeftCell="A27">
      <selection activeCell="F13" sqref="F13"/>
    </sheetView>
  </sheetViews>
  <sheetFormatPr defaultColWidth="9.00390625" defaultRowHeight="12.75"/>
  <cols>
    <col min="1" max="1" width="48.375" style="530" customWidth="1"/>
    <col min="2" max="2" width="8.25390625" style="531" customWidth="1"/>
    <col min="3" max="3" width="9.125" style="2" customWidth="1"/>
    <col min="4" max="4" width="11.875" style="2" bestFit="1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6.375" style="2" bestFit="1" customWidth="1"/>
    <col min="14" max="14" width="11.00390625" style="2" customWidth="1"/>
    <col min="15" max="16384" width="9.25390625" style="2" customWidth="1"/>
  </cols>
  <sheetData>
    <row r="1" spans="1:14" s="525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25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5" customFormat="1" ht="15" customHeight="1">
      <c r="A3" s="462" t="s">
        <v>1</v>
      </c>
      <c r="B3" s="595" t="str">
        <f>'справка №1-БАЛАНС'!E3</f>
        <v>Интерлийз Ауто ЕАД</v>
      </c>
      <c r="C3" s="595"/>
      <c r="D3" s="595"/>
      <c r="E3" s="595"/>
      <c r="F3" s="595"/>
      <c r="G3" s="595"/>
      <c r="H3" s="595"/>
      <c r="I3" s="595"/>
      <c r="J3" s="471"/>
      <c r="K3" s="596" t="s">
        <v>2</v>
      </c>
      <c r="L3" s="596"/>
      <c r="M3" s="568">
        <f>'справка №1-БАЛАНС'!H3</f>
        <v>130936974</v>
      </c>
      <c r="N3" s="2"/>
    </row>
    <row r="4" spans="1:15" s="525" customFormat="1" ht="13.5" customHeight="1">
      <c r="A4" s="462" t="s">
        <v>459</v>
      </c>
      <c r="B4" s="595" t="str">
        <f>'справка №1-БАЛАНС'!E4</f>
        <v> </v>
      </c>
      <c r="C4" s="595"/>
      <c r="D4" s="595"/>
      <c r="E4" s="595"/>
      <c r="F4" s="595"/>
      <c r="G4" s="595"/>
      <c r="H4" s="595"/>
      <c r="I4" s="595"/>
      <c r="J4" s="134"/>
      <c r="K4" s="597" t="s">
        <v>4</v>
      </c>
      <c r="L4" s="597"/>
      <c r="M4" s="568" t="str">
        <f>'справка №1-БАЛАНС'!H4</f>
        <v>1210/1-06.10.2005</v>
      </c>
      <c r="N4" s="3"/>
      <c r="O4" s="3"/>
    </row>
    <row r="5" spans="1:14" s="525" customFormat="1" ht="12.75" customHeight="1">
      <c r="A5" s="462" t="s">
        <v>5</v>
      </c>
      <c r="B5" s="581" t="str">
        <f>'справка №1-БАЛАНС'!E5</f>
        <v>01.01.2007 г.-31.12.2007 г.</v>
      </c>
      <c r="C5" s="581"/>
      <c r="D5" s="581"/>
      <c r="E5" s="581"/>
      <c r="F5" s="473"/>
      <c r="G5" s="473"/>
      <c r="H5" s="473"/>
      <c r="I5" s="473"/>
      <c r="J5" s="473"/>
      <c r="K5" s="474"/>
      <c r="L5" s="323"/>
      <c r="M5" s="475" t="s">
        <v>6</v>
      </c>
      <c r="N5" s="4"/>
    </row>
    <row r="6" spans="1:14" s="526" customFormat="1" ht="21.75" customHeight="1">
      <c r="A6" s="204"/>
      <c r="B6" s="208"/>
      <c r="C6" s="175"/>
      <c r="D6" s="198" t="s">
        <v>460</v>
      </c>
      <c r="E6" s="6"/>
      <c r="F6" s="6"/>
      <c r="G6" s="6"/>
      <c r="H6" s="6"/>
      <c r="I6" s="6" t="s">
        <v>461</v>
      </c>
      <c r="J6" s="197"/>
      <c r="K6" s="184"/>
      <c r="L6" s="175"/>
      <c r="M6" s="178"/>
      <c r="N6" s="133"/>
    </row>
    <row r="7" spans="1:14" s="526" customFormat="1" ht="60">
      <c r="A7" s="205" t="s">
        <v>462</v>
      </c>
      <c r="B7" s="209" t="s">
        <v>463</v>
      </c>
      <c r="C7" s="176" t="s">
        <v>464</v>
      </c>
      <c r="D7" s="206" t="s">
        <v>465</v>
      </c>
      <c r="E7" s="175" t="s">
        <v>466</v>
      </c>
      <c r="F7" s="6" t="s">
        <v>467</v>
      </c>
      <c r="G7" s="6"/>
      <c r="H7" s="6"/>
      <c r="I7" s="175" t="s">
        <v>468</v>
      </c>
      <c r="J7" s="199" t="s">
        <v>469</v>
      </c>
      <c r="K7" s="176" t="s">
        <v>470</v>
      </c>
      <c r="L7" s="176" t="s">
        <v>471</v>
      </c>
      <c r="M7" s="203" t="s">
        <v>472</v>
      </c>
      <c r="N7" s="133"/>
    </row>
    <row r="8" spans="1:14" s="526" customFormat="1" ht="22.5" customHeight="1">
      <c r="A8" s="202"/>
      <c r="B8" s="566"/>
      <c r="C8" s="177"/>
      <c r="D8" s="207"/>
      <c r="E8" s="177"/>
      <c r="F8" s="5" t="s">
        <v>473</v>
      </c>
      <c r="G8" s="5" t="s">
        <v>474</v>
      </c>
      <c r="H8" s="5" t="s">
        <v>475</v>
      </c>
      <c r="I8" s="177"/>
      <c r="J8" s="567"/>
      <c r="K8" s="177"/>
      <c r="L8" s="177"/>
      <c r="M8" s="179"/>
      <c r="N8" s="133"/>
    </row>
    <row r="9" spans="1:14" s="526" customFormat="1" ht="12" customHeight="1">
      <c r="A9" s="5" t="s">
        <v>14</v>
      </c>
      <c r="B9" s="15"/>
      <c r="C9" s="200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0">
        <v>9</v>
      </c>
      <c r="L9" s="200">
        <v>10</v>
      </c>
      <c r="M9" s="201">
        <v>11</v>
      </c>
      <c r="N9" s="7"/>
    </row>
    <row r="10" spans="1:14" s="526" customFormat="1" ht="12" customHeight="1">
      <c r="A10" s="5" t="s">
        <v>476</v>
      </c>
      <c r="B10" s="16"/>
      <c r="C10" s="55" t="s">
        <v>47</v>
      </c>
      <c r="D10" s="55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8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6" t="s">
        <v>479</v>
      </c>
      <c r="C11" s="56">
        <f>'справка №1-БАЛАНС'!H17</f>
        <v>50</v>
      </c>
      <c r="D11" s="56">
        <f>'справка №1-БАЛАНС'!H19</f>
        <v>0</v>
      </c>
      <c r="E11" s="56">
        <f>'справка №1-БАЛАНС'!H20</f>
        <v>0</v>
      </c>
      <c r="F11" s="56">
        <v>2398</v>
      </c>
      <c r="G11" s="56">
        <f>'справка №1-БАЛАНС'!H23</f>
        <v>0</v>
      </c>
      <c r="H11" s="58"/>
      <c r="I11" s="56">
        <v>1697</v>
      </c>
      <c r="J11" s="56">
        <f>'справка №1-БАЛАНС'!H29+'справка №1-БАЛАНС'!H32</f>
        <v>0</v>
      </c>
      <c r="K11" s="58"/>
      <c r="L11" s="342">
        <f aca="true" t="shared" si="0" ref="L11:L32">SUM(C11:K11)</f>
        <v>4145</v>
      </c>
      <c r="M11" s="56">
        <f>'справка №1-БАЛАНС'!H39</f>
        <v>0</v>
      </c>
      <c r="N11" s="196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480</v>
      </c>
      <c r="B12" s="16" t="s">
        <v>481</v>
      </c>
      <c r="C12" s="57">
        <f aca="true" t="shared" si="1" ref="C12:K12">C13+C14</f>
        <v>0</v>
      </c>
      <c r="D12" s="57">
        <f t="shared" si="1"/>
        <v>0</v>
      </c>
      <c r="E12" s="57">
        <f t="shared" si="1"/>
        <v>0</v>
      </c>
      <c r="F12" s="57">
        <f t="shared" si="1"/>
        <v>0</v>
      </c>
      <c r="G12" s="57">
        <f t="shared" si="1"/>
        <v>0</v>
      </c>
      <c r="H12" s="57">
        <f t="shared" si="1"/>
        <v>0</v>
      </c>
      <c r="I12" s="57">
        <f t="shared" si="1"/>
        <v>0</v>
      </c>
      <c r="J12" s="57">
        <f t="shared" si="1"/>
        <v>0</v>
      </c>
      <c r="K12" s="57">
        <f t="shared" si="1"/>
        <v>0</v>
      </c>
      <c r="L12" s="342">
        <f t="shared" si="0"/>
        <v>0</v>
      </c>
      <c r="M12" s="57">
        <f>M13+M14</f>
        <v>0</v>
      </c>
      <c r="N12" s="132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482</v>
      </c>
      <c r="B13" s="8" t="s">
        <v>483</v>
      </c>
      <c r="C13" s="58"/>
      <c r="D13" s="58"/>
      <c r="E13" s="58"/>
      <c r="F13" s="58"/>
      <c r="G13" s="58"/>
      <c r="H13" s="58"/>
      <c r="I13" s="58"/>
      <c r="J13" s="58"/>
      <c r="K13" s="58"/>
      <c r="L13" s="342">
        <f t="shared" si="0"/>
        <v>0</v>
      </c>
      <c r="M13" s="58"/>
      <c r="N13" s="11"/>
    </row>
    <row r="14" spans="1:14" ht="12" customHeight="1">
      <c r="A14" s="12" t="s">
        <v>484</v>
      </c>
      <c r="B14" s="8" t="s">
        <v>485</v>
      </c>
      <c r="C14" s="58"/>
      <c r="D14" s="58"/>
      <c r="E14" s="58"/>
      <c r="F14" s="58"/>
      <c r="G14" s="58"/>
      <c r="H14" s="58"/>
      <c r="I14" s="58"/>
      <c r="J14" s="58"/>
      <c r="K14" s="58"/>
      <c r="L14" s="342">
        <f t="shared" si="0"/>
        <v>0</v>
      </c>
      <c r="M14" s="58"/>
      <c r="N14" s="11"/>
    </row>
    <row r="15" spans="1:23" ht="12">
      <c r="A15" s="10" t="s">
        <v>486</v>
      </c>
      <c r="B15" s="16" t="s">
        <v>487</v>
      </c>
      <c r="C15" s="59">
        <f aca="true" t="shared" si="2" ref="C15:K15">C11+C12</f>
        <v>50</v>
      </c>
      <c r="D15" s="59">
        <f t="shared" si="2"/>
        <v>0</v>
      </c>
      <c r="E15" s="59">
        <f t="shared" si="2"/>
        <v>0</v>
      </c>
      <c r="F15" s="59">
        <f t="shared" si="2"/>
        <v>2398</v>
      </c>
      <c r="G15" s="59">
        <f t="shared" si="2"/>
        <v>0</v>
      </c>
      <c r="H15" s="59">
        <f t="shared" si="2"/>
        <v>0</v>
      </c>
      <c r="I15" s="59">
        <f t="shared" si="2"/>
        <v>1697</v>
      </c>
      <c r="J15" s="59">
        <f t="shared" si="2"/>
        <v>0</v>
      </c>
      <c r="K15" s="59">
        <f t="shared" si="2"/>
        <v>0</v>
      </c>
      <c r="L15" s="342">
        <f t="shared" si="0"/>
        <v>4145</v>
      </c>
      <c r="M15" s="59">
        <f>M11+M12</f>
        <v>0</v>
      </c>
      <c r="N15" s="132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488</v>
      </c>
      <c r="B16" s="19" t="s">
        <v>489</v>
      </c>
      <c r="C16" s="180"/>
      <c r="D16" s="181"/>
      <c r="E16" s="181"/>
      <c r="F16" s="181"/>
      <c r="G16" s="181"/>
      <c r="H16" s="182"/>
      <c r="I16" s="195">
        <f>'справка №2-ОТЧЕТ ЗА ДОХОДИТЕ'!C43</f>
        <v>4302</v>
      </c>
      <c r="J16" s="343">
        <f>+'справка №1-БАЛАНС'!G32</f>
        <v>0</v>
      </c>
      <c r="K16" s="58"/>
      <c r="L16" s="342">
        <f t="shared" si="0"/>
        <v>4302</v>
      </c>
      <c r="M16" s="58"/>
      <c r="N16" s="132"/>
      <c r="O16" s="472"/>
      <c r="P16" s="472"/>
      <c r="Q16" s="472"/>
      <c r="R16" s="472"/>
      <c r="S16" s="472"/>
      <c r="T16" s="472"/>
    </row>
    <row r="17" spans="1:23" ht="12.75" customHeight="1">
      <c r="A17" s="12" t="s">
        <v>490</v>
      </c>
      <c r="B17" s="8" t="s">
        <v>491</v>
      </c>
      <c r="C17" s="60">
        <f aca="true" t="shared" si="3" ref="C17:K17">C18+C19</f>
        <v>0</v>
      </c>
      <c r="D17" s="60">
        <f t="shared" si="3"/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 t="shared" si="3"/>
        <v>0</v>
      </c>
      <c r="K17" s="60">
        <f t="shared" si="3"/>
        <v>0</v>
      </c>
      <c r="L17" s="342">
        <f t="shared" si="0"/>
        <v>0</v>
      </c>
      <c r="M17" s="60">
        <f>M18+M19</f>
        <v>0</v>
      </c>
      <c r="N17" s="132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492</v>
      </c>
      <c r="B18" s="17" t="s">
        <v>493</v>
      </c>
      <c r="C18" s="58"/>
      <c r="D18" s="58"/>
      <c r="E18" s="58"/>
      <c r="F18" s="58"/>
      <c r="G18" s="58"/>
      <c r="H18" s="58"/>
      <c r="I18" s="58"/>
      <c r="J18" s="58"/>
      <c r="K18" s="58"/>
      <c r="L18" s="342">
        <f t="shared" si="0"/>
        <v>0</v>
      </c>
      <c r="M18" s="58"/>
      <c r="N18" s="11"/>
    </row>
    <row r="19" spans="1:14" ht="12" customHeight="1">
      <c r="A19" s="13" t="s">
        <v>494</v>
      </c>
      <c r="B19" s="17" t="s">
        <v>495</v>
      </c>
      <c r="C19" s="58"/>
      <c r="D19" s="58"/>
      <c r="E19" s="58"/>
      <c r="F19" s="58"/>
      <c r="G19" s="58"/>
      <c r="H19" s="58"/>
      <c r="I19" s="58"/>
      <c r="J19" s="58"/>
      <c r="K19" s="58"/>
      <c r="L19" s="342">
        <f t="shared" si="0"/>
        <v>0</v>
      </c>
      <c r="M19" s="58"/>
      <c r="N19" s="11"/>
    </row>
    <row r="20" spans="1:14" ht="12.75" customHeight="1">
      <c r="A20" s="12" t="s">
        <v>496</v>
      </c>
      <c r="B20" s="8" t="s">
        <v>497</v>
      </c>
      <c r="C20" s="58"/>
      <c r="D20" s="58"/>
      <c r="E20" s="58"/>
      <c r="F20" s="58"/>
      <c r="G20" s="58"/>
      <c r="H20" s="58"/>
      <c r="I20" s="58"/>
      <c r="J20" s="58"/>
      <c r="K20" s="58"/>
      <c r="L20" s="342">
        <f t="shared" si="0"/>
        <v>0</v>
      </c>
      <c r="M20" s="58"/>
      <c r="N20" s="11"/>
    </row>
    <row r="21" spans="1:23" ht="23.25" customHeight="1">
      <c r="A21" s="12" t="s">
        <v>498</v>
      </c>
      <c r="B21" s="8" t="s">
        <v>499</v>
      </c>
      <c r="C21" s="57">
        <f aca="true" t="shared" si="4" ref="C21:K21">C22-C23</f>
        <v>0</v>
      </c>
      <c r="D21" s="57">
        <f t="shared" si="4"/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2">
        <f t="shared" si="0"/>
        <v>0</v>
      </c>
      <c r="M21" s="57">
        <f>M22-M23</f>
        <v>0</v>
      </c>
      <c r="N21" s="132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500</v>
      </c>
      <c r="B22" s="8" t="s">
        <v>501</v>
      </c>
      <c r="C22" s="183"/>
      <c r="D22" s="183"/>
      <c r="E22" s="183"/>
      <c r="F22" s="183"/>
      <c r="G22" s="183"/>
      <c r="H22" s="183"/>
      <c r="I22" s="183"/>
      <c r="J22" s="183"/>
      <c r="K22" s="183"/>
      <c r="L22" s="342">
        <f t="shared" si="0"/>
        <v>0</v>
      </c>
      <c r="M22" s="183"/>
      <c r="N22" s="11"/>
    </row>
    <row r="23" spans="1:14" ht="12">
      <c r="A23" s="12" t="s">
        <v>502</v>
      </c>
      <c r="B23" s="8" t="s">
        <v>503</v>
      </c>
      <c r="C23" s="183"/>
      <c r="D23" s="183"/>
      <c r="E23" s="183"/>
      <c r="F23" s="183"/>
      <c r="G23" s="183"/>
      <c r="H23" s="183"/>
      <c r="I23" s="183"/>
      <c r="J23" s="183"/>
      <c r="K23" s="183"/>
      <c r="L23" s="342">
        <f t="shared" si="0"/>
        <v>0</v>
      </c>
      <c r="M23" s="183"/>
      <c r="N23" s="11"/>
    </row>
    <row r="24" spans="1:23" ht="22.5" customHeight="1">
      <c r="A24" s="12" t="s">
        <v>504</v>
      </c>
      <c r="B24" s="8" t="s">
        <v>505</v>
      </c>
      <c r="C24" s="57">
        <f aca="true" t="shared" si="5" ref="C24:K24">C25-C26</f>
        <v>0</v>
      </c>
      <c r="D24" s="57">
        <f t="shared" si="5"/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2">
        <f t="shared" si="0"/>
        <v>0</v>
      </c>
      <c r="M24" s="57">
        <f>M25-M26</f>
        <v>0</v>
      </c>
      <c r="N24" s="132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500</v>
      </c>
      <c r="B25" s="8" t="s">
        <v>506</v>
      </c>
      <c r="C25" s="183"/>
      <c r="D25" s="183"/>
      <c r="E25" s="183"/>
      <c r="F25" s="183"/>
      <c r="G25" s="183"/>
      <c r="H25" s="183"/>
      <c r="I25" s="183"/>
      <c r="J25" s="183"/>
      <c r="K25" s="183"/>
      <c r="L25" s="342">
        <f t="shared" si="0"/>
        <v>0</v>
      </c>
      <c r="M25" s="183"/>
      <c r="N25" s="11"/>
    </row>
    <row r="26" spans="1:14" ht="12">
      <c r="A26" s="12" t="s">
        <v>502</v>
      </c>
      <c r="B26" s="8" t="s">
        <v>507</v>
      </c>
      <c r="C26" s="183"/>
      <c r="D26" s="183"/>
      <c r="E26" s="183"/>
      <c r="F26" s="183"/>
      <c r="G26" s="183"/>
      <c r="H26" s="183"/>
      <c r="I26" s="183"/>
      <c r="J26" s="183"/>
      <c r="K26" s="183"/>
      <c r="L26" s="342">
        <f t="shared" si="0"/>
        <v>0</v>
      </c>
      <c r="M26" s="183"/>
      <c r="N26" s="11"/>
    </row>
    <row r="27" spans="1:14" ht="12">
      <c r="A27" s="12" t="s">
        <v>508</v>
      </c>
      <c r="B27" s="8" t="s">
        <v>509</v>
      </c>
      <c r="C27" s="58"/>
      <c r="D27" s="58"/>
      <c r="E27" s="58"/>
      <c r="F27" s="58"/>
      <c r="G27" s="58"/>
      <c r="H27" s="58"/>
      <c r="I27" s="58"/>
      <c r="J27" s="58"/>
      <c r="K27" s="58"/>
      <c r="L27" s="342">
        <f t="shared" si="0"/>
        <v>0</v>
      </c>
      <c r="M27" s="58"/>
      <c r="N27" s="11"/>
    </row>
    <row r="28" spans="1:14" ht="12">
      <c r="A28" s="12" t="s">
        <v>510</v>
      </c>
      <c r="B28" s="8" t="s">
        <v>511</v>
      </c>
      <c r="C28" s="58">
        <v>1950</v>
      </c>
      <c r="D28" s="58"/>
      <c r="E28" s="58"/>
      <c r="F28" s="58">
        <v>1697</v>
      </c>
      <c r="G28" s="58"/>
      <c r="H28" s="58"/>
      <c r="I28" s="58">
        <v>-1697</v>
      </c>
      <c r="J28" s="58"/>
      <c r="K28" s="58"/>
      <c r="L28" s="342">
        <f t="shared" si="0"/>
        <v>1950</v>
      </c>
      <c r="M28" s="58"/>
      <c r="N28" s="11"/>
    </row>
    <row r="29" spans="1:23" ht="14.25" customHeight="1">
      <c r="A29" s="10" t="s">
        <v>512</v>
      </c>
      <c r="B29" s="16" t="s">
        <v>513</v>
      </c>
      <c r="C29" s="57">
        <f aca="true" t="shared" si="6" ref="C29:K29">C17+C20+C21+C24+C28+C27+C15+C16</f>
        <v>2000</v>
      </c>
      <c r="D29" s="57">
        <f t="shared" si="6"/>
        <v>0</v>
      </c>
      <c r="E29" s="57">
        <f t="shared" si="6"/>
        <v>0</v>
      </c>
      <c r="F29" s="57">
        <f t="shared" si="6"/>
        <v>4095</v>
      </c>
      <c r="G29" s="57">
        <f t="shared" si="6"/>
        <v>0</v>
      </c>
      <c r="H29" s="57">
        <f t="shared" si="6"/>
        <v>0</v>
      </c>
      <c r="I29" s="57">
        <f t="shared" si="6"/>
        <v>4302</v>
      </c>
      <c r="J29" s="57">
        <f t="shared" si="6"/>
        <v>0</v>
      </c>
      <c r="K29" s="57">
        <f t="shared" si="6"/>
        <v>0</v>
      </c>
      <c r="L29" s="342">
        <f t="shared" si="0"/>
        <v>10397</v>
      </c>
      <c r="M29" s="57">
        <f>M17+M20+M21+M24+M28+M27+M15+M16</f>
        <v>0</v>
      </c>
      <c r="N29" s="196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514</v>
      </c>
      <c r="B30" s="8" t="s">
        <v>515</v>
      </c>
      <c r="C30" s="58"/>
      <c r="D30" s="58"/>
      <c r="E30" s="58"/>
      <c r="F30" s="58"/>
      <c r="G30" s="58"/>
      <c r="H30" s="58"/>
      <c r="I30" s="58"/>
      <c r="J30" s="58"/>
      <c r="K30" s="58"/>
      <c r="L30" s="342">
        <f t="shared" si="0"/>
        <v>0</v>
      </c>
      <c r="M30" s="58"/>
      <c r="N30" s="11"/>
    </row>
    <row r="31" spans="1:14" ht="24" customHeight="1">
      <c r="A31" s="12" t="s">
        <v>516</v>
      </c>
      <c r="B31" s="8" t="s">
        <v>517</v>
      </c>
      <c r="C31" s="58"/>
      <c r="D31" s="58"/>
      <c r="E31" s="58"/>
      <c r="F31" s="58"/>
      <c r="G31" s="58"/>
      <c r="H31" s="58"/>
      <c r="I31" s="58"/>
      <c r="J31" s="58"/>
      <c r="K31" s="58"/>
      <c r="L31" s="342">
        <f t="shared" si="0"/>
        <v>0</v>
      </c>
      <c r="M31" s="58"/>
      <c r="N31" s="11"/>
    </row>
    <row r="32" spans="1:23" ht="23.25" customHeight="1">
      <c r="A32" s="10" t="s">
        <v>518</v>
      </c>
      <c r="B32" s="16" t="s">
        <v>519</v>
      </c>
      <c r="C32" s="57">
        <f aca="true" t="shared" si="7" ref="C32:K32">C29+C30+C31</f>
        <v>2000</v>
      </c>
      <c r="D32" s="57">
        <f t="shared" si="7"/>
        <v>0</v>
      </c>
      <c r="E32" s="57">
        <f t="shared" si="7"/>
        <v>0</v>
      </c>
      <c r="F32" s="57">
        <f t="shared" si="7"/>
        <v>4095</v>
      </c>
      <c r="G32" s="57">
        <f t="shared" si="7"/>
        <v>0</v>
      </c>
      <c r="H32" s="57">
        <f t="shared" si="7"/>
        <v>0</v>
      </c>
      <c r="I32" s="57">
        <f t="shared" si="7"/>
        <v>4302</v>
      </c>
      <c r="J32" s="57">
        <f t="shared" si="7"/>
        <v>0</v>
      </c>
      <c r="K32" s="57">
        <f t="shared" si="7"/>
        <v>0</v>
      </c>
      <c r="L32" s="342">
        <f t="shared" si="0"/>
        <v>10397</v>
      </c>
      <c r="M32" s="57">
        <f>M29+M30+M31</f>
        <v>0</v>
      </c>
      <c r="N32" s="132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3" t="s">
        <v>855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3" ht="12">
      <c r="A37" s="527"/>
      <c r="B37" s="528"/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346"/>
    </row>
    <row r="38" spans="1:13" ht="12">
      <c r="A38" s="452" t="str">
        <f>'справка №1-БАЛАНС'!A98</f>
        <v>Дата на съставяне: 28.03.2008 г.</v>
      </c>
      <c r="B38" s="528"/>
      <c r="C38" s="529"/>
      <c r="D38" s="434" t="s">
        <v>380</v>
      </c>
      <c r="E38" s="434" t="s">
        <v>860</v>
      </c>
      <c r="F38" s="529"/>
      <c r="G38" s="529"/>
      <c r="H38" s="529"/>
      <c r="I38" s="529"/>
      <c r="J38" s="529"/>
      <c r="K38" s="529"/>
      <c r="L38" s="529"/>
      <c r="M38" s="346"/>
    </row>
    <row r="39" spans="1:13" ht="12">
      <c r="A39" s="527"/>
      <c r="B39" s="528"/>
      <c r="C39" s="529"/>
      <c r="D39" s="316"/>
      <c r="E39" s="577"/>
      <c r="F39" s="529"/>
      <c r="G39" s="529"/>
      <c r="H39" s="529"/>
      <c r="I39" s="529"/>
      <c r="J39" s="529"/>
      <c r="K39" s="529"/>
      <c r="L39" s="529"/>
      <c r="M39" s="346"/>
    </row>
    <row r="40" spans="1:13" ht="12">
      <c r="A40" s="527"/>
      <c r="B40" s="528"/>
      <c r="C40" s="529"/>
      <c r="D40" s="434" t="s">
        <v>778</v>
      </c>
      <c r="E40" s="434" t="s">
        <v>861</v>
      </c>
      <c r="F40" s="529"/>
      <c r="G40" s="529"/>
      <c r="H40" s="529"/>
      <c r="I40" s="529"/>
      <c r="J40" s="529"/>
      <c r="K40" s="529"/>
      <c r="L40" s="529"/>
      <c r="M40" s="346"/>
    </row>
    <row r="41" ht="12">
      <c r="M41" s="11"/>
    </row>
    <row r="42" ht="12">
      <c r="M42" s="11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</sheetData>
  <mergeCells count="7">
    <mergeCell ref="B5:E5"/>
    <mergeCell ref="A35:J3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2" right="0.2" top="0.44" bottom="0.55" header="0.24" footer="0.32"/>
  <pageSetup fitToHeight="2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33">
      <selection activeCell="M13" sqref="M13"/>
    </sheetView>
  </sheetViews>
  <sheetFormatPr defaultColWidth="9.00390625" defaultRowHeight="12.75"/>
  <cols>
    <col min="1" max="1" width="4.125" style="20" customWidth="1"/>
    <col min="2" max="2" width="31.00390625" style="20" customWidth="1"/>
    <col min="3" max="3" width="9.25390625" style="20" customWidth="1"/>
    <col min="4" max="6" width="9.375" style="20" customWidth="1"/>
    <col min="7" max="7" width="8.875" style="20" customWidth="1"/>
    <col min="8" max="8" width="15.00390625" style="20" customWidth="1"/>
    <col min="9" max="9" width="11.00390625" style="20" customWidth="1"/>
    <col min="10" max="10" width="12.375" style="20" customWidth="1"/>
    <col min="11" max="11" width="9.25390625" style="20" customWidth="1"/>
    <col min="12" max="12" width="10.75390625" style="20" customWidth="1"/>
    <col min="13" max="13" width="9.75390625" style="20" customWidth="1"/>
    <col min="14" max="14" width="8.375" style="20" customWidth="1"/>
    <col min="15" max="15" width="13.875" style="20" customWidth="1"/>
    <col min="16" max="16" width="12.125" style="20" customWidth="1"/>
    <col min="17" max="17" width="13.125" style="20" customWidth="1"/>
    <col min="18" max="18" width="11.25390625" style="20" customWidth="1"/>
    <col min="19" max="16384" width="10.75390625" style="20" customWidth="1"/>
  </cols>
  <sheetData>
    <row r="1" spans="1:18" ht="12">
      <c r="A1" s="347"/>
      <c r="B1" s="348" t="s">
        <v>520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598" t="s">
        <v>382</v>
      </c>
      <c r="B2" s="599"/>
      <c r="C2" s="600" t="str">
        <f>'справка №1-БАЛАНС'!E3</f>
        <v>Интерлийз Ауто ЕАД</v>
      </c>
      <c r="D2" s="600"/>
      <c r="E2" s="600"/>
      <c r="F2" s="600"/>
      <c r="G2" s="600"/>
      <c r="H2" s="600"/>
      <c r="I2" s="477"/>
      <c r="J2" s="477"/>
      <c r="K2" s="477"/>
      <c r="L2" s="477"/>
      <c r="M2" s="478" t="s">
        <v>2</v>
      </c>
      <c r="N2" s="476"/>
      <c r="O2" s="476">
        <f>'справка №1-БАЛАНС'!H3</f>
        <v>130936974</v>
      </c>
      <c r="P2" s="477"/>
      <c r="Q2" s="477"/>
      <c r="R2" s="519"/>
    </row>
    <row r="3" spans="1:18" ht="15">
      <c r="A3" s="598" t="s">
        <v>5</v>
      </c>
      <c r="B3" s="599"/>
      <c r="C3" s="601" t="str">
        <f>'справка №1-БАЛАНС'!E5</f>
        <v>01.01.2007 г.-31.12.2007 г.</v>
      </c>
      <c r="D3" s="601"/>
      <c r="E3" s="601"/>
      <c r="F3" s="479"/>
      <c r="G3" s="479"/>
      <c r="H3" s="479"/>
      <c r="I3" s="479"/>
      <c r="J3" s="479"/>
      <c r="K3" s="479"/>
      <c r="L3" s="479"/>
      <c r="M3" s="602" t="s">
        <v>4</v>
      </c>
      <c r="N3" s="602"/>
      <c r="O3" s="476" t="str">
        <f>'справка №1-БАЛАНС'!H4</f>
        <v>1210/1-06.10.2005</v>
      </c>
      <c r="P3" s="480"/>
      <c r="Q3" s="480"/>
      <c r="R3" s="520"/>
    </row>
    <row r="4" spans="1:18" ht="12">
      <c r="A4" s="481" t="s">
        <v>521</v>
      </c>
      <c r="B4" s="482"/>
      <c r="C4" s="482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83"/>
      <c r="R4" s="483" t="s">
        <v>522</v>
      </c>
    </row>
    <row r="5" spans="1:18" s="98" customFormat="1" ht="30.75" customHeight="1">
      <c r="A5" s="603" t="s">
        <v>462</v>
      </c>
      <c r="B5" s="604"/>
      <c r="C5" s="607" t="s">
        <v>8</v>
      </c>
      <c r="D5" s="355" t="s">
        <v>523</v>
      </c>
      <c r="E5" s="355"/>
      <c r="F5" s="355"/>
      <c r="G5" s="355"/>
      <c r="H5" s="355" t="s">
        <v>524</v>
      </c>
      <c r="I5" s="355"/>
      <c r="J5" s="612" t="s">
        <v>525</v>
      </c>
      <c r="K5" s="355" t="s">
        <v>526</v>
      </c>
      <c r="L5" s="355"/>
      <c r="M5" s="355"/>
      <c r="N5" s="355"/>
      <c r="O5" s="355" t="s">
        <v>524</v>
      </c>
      <c r="P5" s="355"/>
      <c r="Q5" s="612" t="s">
        <v>527</v>
      </c>
      <c r="R5" s="612" t="s">
        <v>528</v>
      </c>
    </row>
    <row r="6" spans="1:18" s="98" customFormat="1" ht="48">
      <c r="A6" s="605"/>
      <c r="B6" s="606"/>
      <c r="C6" s="608"/>
      <c r="D6" s="356" t="s">
        <v>529</v>
      </c>
      <c r="E6" s="356" t="s">
        <v>530</v>
      </c>
      <c r="F6" s="356" t="s">
        <v>531</v>
      </c>
      <c r="G6" s="356" t="s">
        <v>532</v>
      </c>
      <c r="H6" s="356" t="s">
        <v>533</v>
      </c>
      <c r="I6" s="356" t="s">
        <v>534</v>
      </c>
      <c r="J6" s="613"/>
      <c r="K6" s="356" t="s">
        <v>529</v>
      </c>
      <c r="L6" s="356" t="s">
        <v>535</v>
      </c>
      <c r="M6" s="356" t="s">
        <v>536</v>
      </c>
      <c r="N6" s="356" t="s">
        <v>537</v>
      </c>
      <c r="O6" s="356" t="s">
        <v>533</v>
      </c>
      <c r="P6" s="356" t="s">
        <v>534</v>
      </c>
      <c r="Q6" s="613"/>
      <c r="R6" s="613"/>
    </row>
    <row r="7" spans="1:18" s="98" customFormat="1" ht="12">
      <c r="A7" s="358" t="s">
        <v>538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539</v>
      </c>
      <c r="B8" s="361" t="s">
        <v>540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541</v>
      </c>
      <c r="B9" s="364" t="s">
        <v>542</v>
      </c>
      <c r="C9" s="365" t="s">
        <v>543</v>
      </c>
      <c r="D9" s="187"/>
      <c r="E9" s="187"/>
      <c r="F9" s="187"/>
      <c r="G9" s="72">
        <f>D9+E9-F9</f>
        <v>0</v>
      </c>
      <c r="H9" s="63"/>
      <c r="I9" s="63"/>
      <c r="J9" s="72">
        <f>G9+H9-I9</f>
        <v>0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0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4" t="s">
        <v>544</v>
      </c>
      <c r="B10" s="364" t="s">
        <v>545</v>
      </c>
      <c r="C10" s="365" t="s">
        <v>546</v>
      </c>
      <c r="D10" s="187"/>
      <c r="E10" s="187"/>
      <c r="F10" s="187"/>
      <c r="G10" s="72">
        <f aca="true" t="shared" si="2" ref="G10:G39">D10+E10-F10</f>
        <v>0</v>
      </c>
      <c r="H10" s="63"/>
      <c r="I10" s="63"/>
      <c r="J10" s="72">
        <f aca="true" t="shared" si="3" ref="J10:J39">G10+H10-I10</f>
        <v>0</v>
      </c>
      <c r="K10" s="63"/>
      <c r="L10" s="63"/>
      <c r="M10" s="63"/>
      <c r="N10" s="72">
        <f aca="true" t="shared" si="4" ref="N10:N39">K10+L10-M10</f>
        <v>0</v>
      </c>
      <c r="O10" s="63"/>
      <c r="P10" s="63"/>
      <c r="Q10" s="72">
        <f t="shared" si="0"/>
        <v>0</v>
      </c>
      <c r="R10" s="72">
        <f t="shared" si="1"/>
        <v>0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4" t="s">
        <v>547</v>
      </c>
      <c r="B11" s="364" t="s">
        <v>548</v>
      </c>
      <c r="C11" s="365" t="s">
        <v>549</v>
      </c>
      <c r="D11" s="187"/>
      <c r="E11" s="187"/>
      <c r="F11" s="187"/>
      <c r="G11" s="72">
        <f t="shared" si="2"/>
        <v>0</v>
      </c>
      <c r="H11" s="63"/>
      <c r="I11" s="63"/>
      <c r="J11" s="72">
        <f t="shared" si="3"/>
        <v>0</v>
      </c>
      <c r="K11" s="63"/>
      <c r="L11" s="63"/>
      <c r="M11" s="63"/>
      <c r="N11" s="72">
        <f t="shared" si="4"/>
        <v>0</v>
      </c>
      <c r="O11" s="63"/>
      <c r="P11" s="63"/>
      <c r="Q11" s="72">
        <f t="shared" si="0"/>
        <v>0</v>
      </c>
      <c r="R11" s="72">
        <f t="shared" si="1"/>
        <v>0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4" t="s">
        <v>550</v>
      </c>
      <c r="B12" s="364" t="s">
        <v>551</v>
      </c>
      <c r="C12" s="365" t="s">
        <v>552</v>
      </c>
      <c r="D12" s="187"/>
      <c r="E12" s="187"/>
      <c r="F12" s="187"/>
      <c r="G12" s="72">
        <f t="shared" si="2"/>
        <v>0</v>
      </c>
      <c r="H12" s="63"/>
      <c r="I12" s="63"/>
      <c r="J12" s="72">
        <f t="shared" si="3"/>
        <v>0</v>
      </c>
      <c r="K12" s="63"/>
      <c r="L12" s="63"/>
      <c r="M12" s="63"/>
      <c r="N12" s="72">
        <f t="shared" si="4"/>
        <v>0</v>
      </c>
      <c r="O12" s="63"/>
      <c r="P12" s="63"/>
      <c r="Q12" s="72">
        <f t="shared" si="0"/>
        <v>0</v>
      </c>
      <c r="R12" s="72">
        <f t="shared" si="1"/>
        <v>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4" t="s">
        <v>553</v>
      </c>
      <c r="B13" s="364" t="s">
        <v>554</v>
      </c>
      <c r="C13" s="365" t="s">
        <v>555</v>
      </c>
      <c r="D13" s="187">
        <v>5784</v>
      </c>
      <c r="E13" s="187">
        <v>5652</v>
      </c>
      <c r="F13" s="187">
        <v>2123</v>
      </c>
      <c r="G13" s="72">
        <f t="shared" si="2"/>
        <v>9313</v>
      </c>
      <c r="H13" s="63"/>
      <c r="I13" s="63"/>
      <c r="J13" s="72">
        <f t="shared" si="3"/>
        <v>9313</v>
      </c>
      <c r="K13" s="63">
        <v>2186</v>
      </c>
      <c r="L13" s="63">
        <v>1602</v>
      </c>
      <c r="M13" s="63">
        <v>1351</v>
      </c>
      <c r="N13" s="72">
        <f t="shared" si="4"/>
        <v>2437</v>
      </c>
      <c r="O13" s="63"/>
      <c r="P13" s="63"/>
      <c r="Q13" s="72">
        <f t="shared" si="0"/>
        <v>2437</v>
      </c>
      <c r="R13" s="72">
        <f t="shared" si="1"/>
        <v>6876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4" t="s">
        <v>556</v>
      </c>
      <c r="B14" s="364" t="s">
        <v>557</v>
      </c>
      <c r="C14" s="365" t="s">
        <v>558</v>
      </c>
      <c r="D14" s="187"/>
      <c r="E14" s="187"/>
      <c r="F14" s="187"/>
      <c r="G14" s="72">
        <f t="shared" si="2"/>
        <v>0</v>
      </c>
      <c r="H14" s="63"/>
      <c r="I14" s="63"/>
      <c r="J14" s="72">
        <f t="shared" si="3"/>
        <v>0</v>
      </c>
      <c r="K14" s="63"/>
      <c r="L14" s="63"/>
      <c r="M14" s="63"/>
      <c r="N14" s="72">
        <f t="shared" si="4"/>
        <v>0</v>
      </c>
      <c r="O14" s="63"/>
      <c r="P14" s="63"/>
      <c r="Q14" s="72">
        <f t="shared" si="0"/>
        <v>0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3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2">
        <f t="shared" si="2"/>
        <v>0</v>
      </c>
      <c r="H15" s="456"/>
      <c r="I15" s="456"/>
      <c r="J15" s="72">
        <f t="shared" si="3"/>
        <v>0</v>
      </c>
      <c r="K15" s="456"/>
      <c r="L15" s="456"/>
      <c r="M15" s="456"/>
      <c r="N15" s="72">
        <f t="shared" si="4"/>
        <v>0</v>
      </c>
      <c r="O15" s="456"/>
      <c r="P15" s="456"/>
      <c r="Q15" s="72">
        <f t="shared" si="0"/>
        <v>0</v>
      </c>
      <c r="R15" s="72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4" t="s">
        <v>559</v>
      </c>
      <c r="B16" s="191" t="s">
        <v>560</v>
      </c>
      <c r="C16" s="365" t="s">
        <v>561</v>
      </c>
      <c r="D16" s="187"/>
      <c r="E16" s="187"/>
      <c r="F16" s="187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4"/>
      <c r="B17" s="366" t="s">
        <v>562</v>
      </c>
      <c r="C17" s="367" t="s">
        <v>563</v>
      </c>
      <c r="D17" s="192">
        <f>SUM(D9:D16)</f>
        <v>5784</v>
      </c>
      <c r="E17" s="192">
        <f>SUM(E9:E16)</f>
        <v>5652</v>
      </c>
      <c r="F17" s="192">
        <f>SUM(F9:F16)</f>
        <v>2123</v>
      </c>
      <c r="G17" s="72">
        <f t="shared" si="2"/>
        <v>9313</v>
      </c>
      <c r="H17" s="73">
        <f>SUM(H9:H16)</f>
        <v>0</v>
      </c>
      <c r="I17" s="73">
        <f>SUM(I9:I16)</f>
        <v>0</v>
      </c>
      <c r="J17" s="72">
        <f t="shared" si="3"/>
        <v>9313</v>
      </c>
      <c r="K17" s="73">
        <f>SUM(K9:K16)</f>
        <v>2186</v>
      </c>
      <c r="L17" s="73">
        <f>SUM(L9:L16)</f>
        <v>1602</v>
      </c>
      <c r="M17" s="73">
        <f>SUM(M9:M16)</f>
        <v>1351</v>
      </c>
      <c r="N17" s="72">
        <f t="shared" si="4"/>
        <v>2437</v>
      </c>
      <c r="O17" s="73">
        <f>SUM(O9:O16)</f>
        <v>0</v>
      </c>
      <c r="P17" s="73">
        <f>SUM(P9:P16)</f>
        <v>0</v>
      </c>
      <c r="Q17" s="72">
        <f t="shared" si="5"/>
        <v>2437</v>
      </c>
      <c r="R17" s="72">
        <f t="shared" si="6"/>
        <v>6876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8" t="s">
        <v>564</v>
      </c>
      <c r="B18" s="369" t="s">
        <v>565</v>
      </c>
      <c r="C18" s="367" t="s">
        <v>566</v>
      </c>
      <c r="D18" s="185"/>
      <c r="E18" s="185"/>
      <c r="F18" s="185"/>
      <c r="G18" s="72">
        <f t="shared" si="2"/>
        <v>0</v>
      </c>
      <c r="H18" s="61"/>
      <c r="I18" s="61"/>
      <c r="J18" s="72">
        <f t="shared" si="3"/>
        <v>0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70" t="s">
        <v>567</v>
      </c>
      <c r="B19" s="369" t="s">
        <v>568</v>
      </c>
      <c r="C19" s="367" t="s">
        <v>569</v>
      </c>
      <c r="D19" s="185"/>
      <c r="E19" s="185"/>
      <c r="F19" s="185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71" t="s">
        <v>570</v>
      </c>
      <c r="B20" s="361" t="s">
        <v>571</v>
      </c>
      <c r="C20" s="365"/>
      <c r="D20" s="186"/>
      <c r="E20" s="186"/>
      <c r="F20" s="186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4" t="s">
        <v>541</v>
      </c>
      <c r="B21" s="364" t="s">
        <v>572</v>
      </c>
      <c r="C21" s="365" t="s">
        <v>573</v>
      </c>
      <c r="D21" s="187"/>
      <c r="E21" s="187"/>
      <c r="F21" s="187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4" t="s">
        <v>544</v>
      </c>
      <c r="B22" s="364" t="s">
        <v>574</v>
      </c>
      <c r="C22" s="365" t="s">
        <v>575</v>
      </c>
      <c r="D22" s="187"/>
      <c r="E22" s="187"/>
      <c r="F22" s="187"/>
      <c r="G22" s="72">
        <f t="shared" si="2"/>
        <v>0</v>
      </c>
      <c r="H22" s="63"/>
      <c r="I22" s="63"/>
      <c r="J22" s="72">
        <f t="shared" si="3"/>
        <v>0</v>
      </c>
      <c r="K22" s="63"/>
      <c r="L22" s="63"/>
      <c r="M22" s="63"/>
      <c r="N22" s="72">
        <f t="shared" si="4"/>
        <v>0</v>
      </c>
      <c r="O22" s="63"/>
      <c r="P22" s="63"/>
      <c r="Q22" s="72">
        <f t="shared" si="5"/>
        <v>0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2" t="s">
        <v>547</v>
      </c>
      <c r="B23" s="372" t="s">
        <v>576</v>
      </c>
      <c r="C23" s="365" t="s">
        <v>577</v>
      </c>
      <c r="D23" s="187"/>
      <c r="E23" s="187"/>
      <c r="F23" s="187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4" t="s">
        <v>550</v>
      </c>
      <c r="B24" s="373" t="s">
        <v>560</v>
      </c>
      <c r="C24" s="365" t="s">
        <v>578</v>
      </c>
      <c r="D24" s="187"/>
      <c r="E24" s="187"/>
      <c r="F24" s="187"/>
      <c r="G24" s="72">
        <f t="shared" si="2"/>
        <v>0</v>
      </c>
      <c r="H24" s="63"/>
      <c r="I24" s="63"/>
      <c r="J24" s="72">
        <f t="shared" si="3"/>
        <v>0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4"/>
      <c r="B25" s="366" t="s">
        <v>834</v>
      </c>
      <c r="C25" s="374" t="s">
        <v>580</v>
      </c>
      <c r="D25" s="188">
        <f>SUM(D21:D24)</f>
        <v>0</v>
      </c>
      <c r="E25" s="188">
        <f aca="true" t="shared" si="7" ref="E25:P25">SUM(E21:E24)</f>
        <v>0</v>
      </c>
      <c r="F25" s="188">
        <f t="shared" si="7"/>
        <v>0</v>
      </c>
      <c r="G25" s="65">
        <f t="shared" si="2"/>
        <v>0</v>
      </c>
      <c r="H25" s="64">
        <f t="shared" si="7"/>
        <v>0</v>
      </c>
      <c r="I25" s="64">
        <f t="shared" si="7"/>
        <v>0</v>
      </c>
      <c r="J25" s="65">
        <f t="shared" si="3"/>
        <v>0</v>
      </c>
      <c r="K25" s="64">
        <f t="shared" si="7"/>
        <v>0</v>
      </c>
      <c r="L25" s="64">
        <f t="shared" si="7"/>
        <v>0</v>
      </c>
      <c r="M25" s="64">
        <f t="shared" si="7"/>
        <v>0</v>
      </c>
      <c r="N25" s="65">
        <f t="shared" si="4"/>
        <v>0</v>
      </c>
      <c r="O25" s="64">
        <f t="shared" si="7"/>
        <v>0</v>
      </c>
      <c r="P25" s="64">
        <f t="shared" si="7"/>
        <v>0</v>
      </c>
      <c r="Q25" s="65">
        <f t="shared" si="5"/>
        <v>0</v>
      </c>
      <c r="R25" s="65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71" t="s">
        <v>581</v>
      </c>
      <c r="B26" s="375" t="s">
        <v>582</v>
      </c>
      <c r="C26" s="376"/>
      <c r="D26" s="189"/>
      <c r="E26" s="189"/>
      <c r="F26" s="189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80"/>
    </row>
    <row r="27" spans="1:28" ht="12">
      <c r="A27" s="364" t="s">
        <v>541</v>
      </c>
      <c r="B27" s="377" t="s">
        <v>848</v>
      </c>
      <c r="C27" s="378" t="s">
        <v>583</v>
      </c>
      <c r="D27" s="190">
        <f>SUM(D28:D31)</f>
        <v>0</v>
      </c>
      <c r="E27" s="190">
        <f aca="true" t="shared" si="8" ref="E27:P27">SUM(E28:E31)</f>
        <v>0</v>
      </c>
      <c r="F27" s="190">
        <f t="shared" si="8"/>
        <v>0</v>
      </c>
      <c r="G27" s="69">
        <f t="shared" si="2"/>
        <v>0</v>
      </c>
      <c r="H27" s="68">
        <f t="shared" si="8"/>
        <v>0</v>
      </c>
      <c r="I27" s="68">
        <f t="shared" si="8"/>
        <v>0</v>
      </c>
      <c r="J27" s="69">
        <f t="shared" si="3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4"/>
      <c r="B28" s="364" t="s">
        <v>106</v>
      </c>
      <c r="C28" s="365" t="s">
        <v>584</v>
      </c>
      <c r="D28" s="187"/>
      <c r="E28" s="187"/>
      <c r="F28" s="187"/>
      <c r="G28" s="72">
        <f t="shared" si="2"/>
        <v>0</v>
      </c>
      <c r="H28" s="63"/>
      <c r="I28" s="63"/>
      <c r="J28" s="72">
        <f t="shared" si="3"/>
        <v>0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4"/>
      <c r="B29" s="364" t="s">
        <v>108</v>
      </c>
      <c r="C29" s="365" t="s">
        <v>585</v>
      </c>
      <c r="D29" s="187"/>
      <c r="E29" s="187"/>
      <c r="F29" s="187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4"/>
      <c r="B30" s="364" t="s">
        <v>112</v>
      </c>
      <c r="C30" s="365" t="s">
        <v>586</v>
      </c>
      <c r="D30" s="187"/>
      <c r="E30" s="187"/>
      <c r="F30" s="187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4"/>
      <c r="B31" s="364" t="s">
        <v>114</v>
      </c>
      <c r="C31" s="365" t="s">
        <v>587</v>
      </c>
      <c r="D31" s="187"/>
      <c r="E31" s="187"/>
      <c r="F31" s="187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4" t="s">
        <v>544</v>
      </c>
      <c r="B32" s="377" t="s">
        <v>588</v>
      </c>
      <c r="C32" s="365" t="s">
        <v>589</v>
      </c>
      <c r="D32" s="191">
        <f>SUM(D33:D36)</f>
        <v>0</v>
      </c>
      <c r="E32" s="191">
        <f aca="true" t="shared" si="11" ref="E32:P32">SUM(E33:E36)</f>
        <v>0</v>
      </c>
      <c r="F32" s="191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4"/>
      <c r="B33" s="379" t="s">
        <v>120</v>
      </c>
      <c r="C33" s="365" t="s">
        <v>590</v>
      </c>
      <c r="D33" s="187"/>
      <c r="E33" s="187"/>
      <c r="F33" s="187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4"/>
      <c r="B34" s="379" t="s">
        <v>591</v>
      </c>
      <c r="C34" s="365" t="s">
        <v>592</v>
      </c>
      <c r="D34" s="187"/>
      <c r="E34" s="187"/>
      <c r="F34" s="187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4"/>
      <c r="B35" s="379" t="s">
        <v>593</v>
      </c>
      <c r="C35" s="365" t="s">
        <v>594</v>
      </c>
      <c r="D35" s="187"/>
      <c r="E35" s="187"/>
      <c r="F35" s="187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4"/>
      <c r="B36" s="379" t="s">
        <v>595</v>
      </c>
      <c r="C36" s="365" t="s">
        <v>596</v>
      </c>
      <c r="D36" s="187"/>
      <c r="E36" s="187"/>
      <c r="F36" s="187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4" t="s">
        <v>547</v>
      </c>
      <c r="B37" s="379" t="s">
        <v>560</v>
      </c>
      <c r="C37" s="365" t="s">
        <v>597</v>
      </c>
      <c r="D37" s="187"/>
      <c r="E37" s="187"/>
      <c r="F37" s="187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4"/>
      <c r="B38" s="366" t="s">
        <v>849</v>
      </c>
      <c r="C38" s="367" t="s">
        <v>599</v>
      </c>
      <c r="D38" s="192">
        <f>D27+D32+D37</f>
        <v>0</v>
      </c>
      <c r="E38" s="192">
        <f aca="true" t="shared" si="12" ref="E38:P38">E27+E32+E37</f>
        <v>0</v>
      </c>
      <c r="F38" s="192">
        <f t="shared" si="12"/>
        <v>0</v>
      </c>
      <c r="G38" s="72">
        <f t="shared" si="2"/>
        <v>0</v>
      </c>
      <c r="H38" s="73">
        <f t="shared" si="12"/>
        <v>0</v>
      </c>
      <c r="I38" s="73">
        <f t="shared" si="12"/>
        <v>0</v>
      </c>
      <c r="J38" s="72">
        <f t="shared" si="3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s="565" customFormat="1" ht="12">
      <c r="A39" s="368" t="s">
        <v>600</v>
      </c>
      <c r="B39" s="368" t="s">
        <v>601</v>
      </c>
      <c r="C39" s="367" t="s">
        <v>602</v>
      </c>
      <c r="D39" s="563"/>
      <c r="E39" s="563"/>
      <c r="F39" s="563"/>
      <c r="G39" s="72">
        <f t="shared" si="2"/>
        <v>0</v>
      </c>
      <c r="H39" s="563"/>
      <c r="I39" s="563"/>
      <c r="J39" s="72">
        <f t="shared" si="3"/>
        <v>0</v>
      </c>
      <c r="K39" s="563"/>
      <c r="L39" s="563"/>
      <c r="M39" s="563"/>
      <c r="N39" s="72">
        <f t="shared" si="4"/>
        <v>0</v>
      </c>
      <c r="O39" s="563"/>
      <c r="P39" s="563"/>
      <c r="Q39" s="72">
        <f t="shared" si="9"/>
        <v>0</v>
      </c>
      <c r="R39" s="72">
        <f t="shared" si="10"/>
        <v>0</v>
      </c>
      <c r="S39" s="564"/>
      <c r="T39" s="564"/>
      <c r="U39" s="564"/>
      <c r="V39" s="564"/>
      <c r="W39" s="564"/>
      <c r="X39" s="564"/>
      <c r="Y39" s="564"/>
      <c r="Z39" s="564"/>
      <c r="AA39" s="564"/>
      <c r="AB39" s="564"/>
    </row>
    <row r="40" spans="1:28" ht="12">
      <c r="A40" s="364"/>
      <c r="B40" s="368" t="s">
        <v>603</v>
      </c>
      <c r="C40" s="357" t="s">
        <v>604</v>
      </c>
      <c r="D40" s="436">
        <f>D17+D18+D19+D25+D38+D39</f>
        <v>5784</v>
      </c>
      <c r="E40" s="436">
        <f>E17+E18+E19+E25+E38+E39</f>
        <v>5652</v>
      </c>
      <c r="F40" s="436">
        <f aca="true" t="shared" si="13" ref="F40:R40">F17+F18+F19+F25+F38+F39</f>
        <v>2123</v>
      </c>
      <c r="G40" s="436">
        <f t="shared" si="13"/>
        <v>9313</v>
      </c>
      <c r="H40" s="436">
        <f t="shared" si="13"/>
        <v>0</v>
      </c>
      <c r="I40" s="436">
        <f t="shared" si="13"/>
        <v>0</v>
      </c>
      <c r="J40" s="436">
        <f t="shared" si="13"/>
        <v>9313</v>
      </c>
      <c r="K40" s="436">
        <f t="shared" si="13"/>
        <v>2186</v>
      </c>
      <c r="L40" s="436">
        <f t="shared" si="13"/>
        <v>1602</v>
      </c>
      <c r="M40" s="436">
        <f t="shared" si="13"/>
        <v>1351</v>
      </c>
      <c r="N40" s="436">
        <f t="shared" si="13"/>
        <v>2437</v>
      </c>
      <c r="O40" s="436">
        <f t="shared" si="13"/>
        <v>0</v>
      </c>
      <c r="P40" s="436">
        <f t="shared" si="13"/>
        <v>0</v>
      </c>
      <c r="Q40" s="436">
        <f t="shared" si="13"/>
        <v>2437</v>
      </c>
      <c r="R40" s="436">
        <f t="shared" si="13"/>
        <v>6876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605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47"/>
      <c r="C44" s="352"/>
      <c r="D44" s="353"/>
      <c r="E44" s="353"/>
      <c r="F44" s="353"/>
      <c r="G44" s="349"/>
      <c r="H44" s="354"/>
      <c r="I44" s="354"/>
      <c r="J44" s="354"/>
      <c r="K44" s="609"/>
      <c r="L44" s="609"/>
      <c r="M44" s="609"/>
      <c r="N44" s="609"/>
      <c r="O44" s="610"/>
      <c r="P44" s="611"/>
      <c r="Q44" s="611"/>
      <c r="R44" s="611"/>
    </row>
    <row r="45" spans="1:18" ht="12">
      <c r="A45" s="347"/>
      <c r="B45" s="352" t="str">
        <f>'справка №1-БАЛАНС'!A98</f>
        <v>Дата на съставяне: 28.03.2008 г.</v>
      </c>
      <c r="C45" s="347"/>
      <c r="D45" s="524"/>
      <c r="E45" s="524"/>
      <c r="F45" s="524"/>
      <c r="G45" s="347"/>
      <c r="H45" s="434" t="s">
        <v>380</v>
      </c>
      <c r="I45" s="434" t="s">
        <v>860</v>
      </c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4"/>
      <c r="E46" s="524"/>
      <c r="F46" s="524"/>
      <c r="G46" s="347"/>
      <c r="H46" s="316"/>
      <c r="I46" s="57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4"/>
      <c r="E47" s="524"/>
      <c r="F47" s="524"/>
      <c r="G47" s="347"/>
      <c r="H47" s="434" t="s">
        <v>778</v>
      </c>
      <c r="I47" s="434" t="s">
        <v>861</v>
      </c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4"/>
      <c r="E48" s="524"/>
      <c r="F48" s="524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4"/>
      <c r="E49" s="524"/>
      <c r="F49" s="524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4"/>
      <c r="E50" s="524"/>
      <c r="F50" s="524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67">
      <selection activeCell="AB93" sqref="AB93"/>
    </sheetView>
  </sheetViews>
  <sheetFormatPr defaultColWidth="9.00390625" defaultRowHeight="12.75"/>
  <cols>
    <col min="1" max="1" width="39.125" style="20" customWidth="1"/>
    <col min="2" max="2" width="10.375" style="100" customWidth="1"/>
    <col min="3" max="3" width="22.75390625" style="20" customWidth="1"/>
    <col min="4" max="4" width="21.25390625" style="20" customWidth="1"/>
    <col min="5" max="5" width="13.125" style="20" customWidth="1"/>
    <col min="6" max="6" width="14.875" style="20" customWidth="1"/>
    <col min="7" max="26" width="10.75390625" style="20" hidden="1" customWidth="1"/>
    <col min="27" max="16384" width="10.75390625" style="20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5"/>
    </row>
    <row r="2" spans="1:6" ht="12">
      <c r="A2" s="484"/>
      <c r="B2" s="485"/>
      <c r="C2" s="486"/>
      <c r="D2" s="105"/>
      <c r="E2" s="518"/>
      <c r="F2" s="97"/>
    </row>
    <row r="3" spans="1:15" ht="13.5" customHeight="1">
      <c r="A3" s="487" t="s">
        <v>382</v>
      </c>
      <c r="B3" s="620" t="str">
        <f>'справка №1-БАЛАНС'!E3</f>
        <v>Интерлийз Ауто ЕАД</v>
      </c>
      <c r="C3" s="621"/>
      <c r="D3" s="519" t="s">
        <v>2</v>
      </c>
      <c r="E3" s="105">
        <f>'справка №1-БАЛАНС'!H3</f>
        <v>130936974</v>
      </c>
      <c r="F3" s="516"/>
      <c r="G3" s="21"/>
      <c r="H3" s="21"/>
      <c r="I3" s="21"/>
      <c r="J3" s="21"/>
      <c r="K3" s="21"/>
      <c r="L3" s="21"/>
      <c r="M3" s="21"/>
      <c r="N3" s="21"/>
      <c r="O3" s="21"/>
    </row>
    <row r="4" spans="1:15" ht="15">
      <c r="A4" s="488" t="s">
        <v>5</v>
      </c>
      <c r="B4" s="618" t="str">
        <f>'справка №1-БАЛАНС'!E5</f>
        <v>01.01.2007 г.-31.12.2007 г.</v>
      </c>
      <c r="C4" s="619"/>
      <c r="D4" s="520" t="s">
        <v>4</v>
      </c>
      <c r="E4" s="105" t="str">
        <f>'справка №1-БАЛАНС'!H4</f>
        <v>1210/1-06.10.2005</v>
      </c>
      <c r="F4" s="413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9" t="s">
        <v>607</v>
      </c>
      <c r="B5" s="490"/>
      <c r="C5" s="491"/>
      <c r="D5" s="105"/>
      <c r="E5" s="492" t="s">
        <v>608</v>
      </c>
    </row>
    <row r="6" spans="1:14" s="98" customFormat="1" ht="12">
      <c r="A6" s="387" t="s">
        <v>462</v>
      </c>
      <c r="B6" s="388" t="s">
        <v>8</v>
      </c>
      <c r="C6" s="389" t="s">
        <v>609</v>
      </c>
      <c r="D6" s="136" t="s">
        <v>610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7"/>
      <c r="B7" s="390"/>
      <c r="C7" s="389"/>
      <c r="D7" s="391" t="s">
        <v>611</v>
      </c>
      <c r="E7" s="122" t="s">
        <v>612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14</v>
      </c>
      <c r="B8" s="390" t="s">
        <v>15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91" t="s">
        <v>613</v>
      </c>
      <c r="B9" s="392" t="s">
        <v>614</v>
      </c>
      <c r="C9" s="106"/>
      <c r="D9" s="106"/>
      <c r="E9" s="118">
        <f>C9-D9</f>
        <v>0</v>
      </c>
      <c r="F9" s="104"/>
    </row>
    <row r="10" spans="1:6" ht="12">
      <c r="A10" s="391" t="s">
        <v>615</v>
      </c>
      <c r="B10" s="393"/>
      <c r="C10" s="102"/>
      <c r="D10" s="102"/>
      <c r="E10" s="118"/>
      <c r="F10" s="104"/>
    </row>
    <row r="11" spans="1:15" ht="12">
      <c r="A11" s="394" t="s">
        <v>616</v>
      </c>
      <c r="B11" s="395" t="s">
        <v>617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4" t="s">
        <v>618</v>
      </c>
      <c r="B12" s="395" t="s">
        <v>619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4" t="s">
        <v>620</v>
      </c>
      <c r="B13" s="395" t="s">
        <v>621</v>
      </c>
      <c r="C13" s="106"/>
      <c r="D13" s="106"/>
      <c r="E13" s="118">
        <f t="shared" si="0"/>
        <v>0</v>
      </c>
      <c r="F13" s="104"/>
    </row>
    <row r="14" spans="1:6" ht="12">
      <c r="A14" s="394" t="s">
        <v>622</v>
      </c>
      <c r="B14" s="395" t="s">
        <v>623</v>
      </c>
      <c r="C14" s="106"/>
      <c r="D14" s="106"/>
      <c r="E14" s="118">
        <f t="shared" si="0"/>
        <v>0</v>
      </c>
      <c r="F14" s="104"/>
    </row>
    <row r="15" spans="1:6" ht="12">
      <c r="A15" s="394" t="s">
        <v>624</v>
      </c>
      <c r="B15" s="395" t="s">
        <v>625</v>
      </c>
      <c r="C15" s="106"/>
      <c r="D15" s="106"/>
      <c r="E15" s="118">
        <f t="shared" si="0"/>
        <v>0</v>
      </c>
      <c r="F15" s="104"/>
    </row>
    <row r="16" spans="1:15" ht="12">
      <c r="A16" s="394" t="s">
        <v>626</v>
      </c>
      <c r="B16" s="395" t="s">
        <v>627</v>
      </c>
      <c r="C16" s="117">
        <f>+C17+C18</f>
        <v>287276</v>
      </c>
      <c r="D16" s="117">
        <f>+D17+D18</f>
        <v>1386</v>
      </c>
      <c r="E16" s="118">
        <f t="shared" si="0"/>
        <v>285890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4" t="s">
        <v>628</v>
      </c>
      <c r="B17" s="395" t="s">
        <v>629</v>
      </c>
      <c r="C17" s="106">
        <v>258841</v>
      </c>
      <c r="D17" s="106">
        <v>1197</v>
      </c>
      <c r="E17" s="118">
        <f t="shared" si="0"/>
        <v>257644</v>
      </c>
      <c r="F17" s="104"/>
    </row>
    <row r="18" spans="1:6" ht="12">
      <c r="A18" s="394" t="s">
        <v>622</v>
      </c>
      <c r="B18" s="395" t="s">
        <v>630</v>
      </c>
      <c r="C18" s="106">
        <v>28435</v>
      </c>
      <c r="D18" s="106">
        <v>189</v>
      </c>
      <c r="E18" s="118">
        <f t="shared" si="0"/>
        <v>28246</v>
      </c>
      <c r="F18" s="104"/>
    </row>
    <row r="19" spans="1:15" ht="12">
      <c r="A19" s="396" t="s">
        <v>631</v>
      </c>
      <c r="B19" s="392" t="s">
        <v>632</v>
      </c>
      <c r="C19" s="102">
        <f>C11+C15+C16</f>
        <v>287276</v>
      </c>
      <c r="D19" s="102">
        <f>D11+D15+D16</f>
        <v>1386</v>
      </c>
      <c r="E19" s="116">
        <f>E11+E15+E16</f>
        <v>285890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91" t="s">
        <v>633</v>
      </c>
      <c r="B20" s="393"/>
      <c r="C20" s="117"/>
      <c r="D20" s="102"/>
      <c r="E20" s="118">
        <f t="shared" si="0"/>
        <v>0</v>
      </c>
      <c r="F20" s="104"/>
    </row>
    <row r="21" spans="1:6" ht="12">
      <c r="A21" s="394" t="s">
        <v>634</v>
      </c>
      <c r="B21" s="392" t="s">
        <v>635</v>
      </c>
      <c r="C21" s="106">
        <f>'справка №1-БАЛАНС'!C54</f>
        <v>0</v>
      </c>
      <c r="D21" s="106"/>
      <c r="E21" s="118">
        <f t="shared" si="0"/>
        <v>0</v>
      </c>
      <c r="F21" s="104"/>
    </row>
    <row r="22" spans="1:6" ht="12">
      <c r="A22" s="394"/>
      <c r="B22" s="393"/>
      <c r="C22" s="117"/>
      <c r="D22" s="102"/>
      <c r="E22" s="118"/>
      <c r="F22" s="104"/>
    </row>
    <row r="23" spans="1:6" ht="12">
      <c r="A23" s="391" t="s">
        <v>636</v>
      </c>
      <c r="B23" s="397"/>
      <c r="C23" s="117"/>
      <c r="D23" s="102"/>
      <c r="E23" s="118"/>
      <c r="F23" s="104"/>
    </row>
    <row r="24" spans="1:15" ht="12">
      <c r="A24" s="394" t="s">
        <v>637</v>
      </c>
      <c r="B24" s="395" t="s">
        <v>638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4" t="s">
        <v>639</v>
      </c>
      <c r="B25" s="395" t="s">
        <v>640</v>
      </c>
      <c r="C25" s="106">
        <v>0</v>
      </c>
      <c r="D25" s="106">
        <v>0</v>
      </c>
      <c r="E25" s="118">
        <f t="shared" si="0"/>
        <v>0</v>
      </c>
      <c r="F25" s="104"/>
    </row>
    <row r="26" spans="1:6" ht="12">
      <c r="A26" s="394" t="s">
        <v>641</v>
      </c>
      <c r="B26" s="395" t="s">
        <v>642</v>
      </c>
      <c r="C26" s="106"/>
      <c r="D26" s="106"/>
      <c r="E26" s="118">
        <f t="shared" si="0"/>
        <v>0</v>
      </c>
      <c r="F26" s="104"/>
    </row>
    <row r="27" spans="1:6" ht="12">
      <c r="A27" s="394" t="s">
        <v>643</v>
      </c>
      <c r="B27" s="395" t="s">
        <v>644</v>
      </c>
      <c r="C27" s="106"/>
      <c r="D27" s="106"/>
      <c r="E27" s="118">
        <f t="shared" si="0"/>
        <v>0</v>
      </c>
      <c r="F27" s="104"/>
    </row>
    <row r="28" spans="1:6" ht="12">
      <c r="A28" s="394" t="s">
        <v>645</v>
      </c>
      <c r="B28" s="395" t="s">
        <v>646</v>
      </c>
      <c r="C28" s="106">
        <v>3781</v>
      </c>
      <c r="D28" s="106">
        <v>3781</v>
      </c>
      <c r="E28" s="118">
        <f t="shared" si="0"/>
        <v>0</v>
      </c>
      <c r="F28" s="104"/>
    </row>
    <row r="29" spans="1:6" ht="12">
      <c r="A29" s="394" t="s">
        <v>647</v>
      </c>
      <c r="B29" s="395" t="s">
        <v>648</v>
      </c>
      <c r="C29" s="106">
        <v>7635</v>
      </c>
      <c r="D29" s="106">
        <v>7635</v>
      </c>
      <c r="E29" s="118">
        <f t="shared" si="0"/>
        <v>0</v>
      </c>
      <c r="F29" s="104"/>
    </row>
    <row r="30" spans="1:6" ht="12">
      <c r="A30" s="394" t="s">
        <v>649</v>
      </c>
      <c r="B30" s="395" t="s">
        <v>650</v>
      </c>
      <c r="C30" s="106"/>
      <c r="D30" s="106"/>
      <c r="E30" s="118">
        <f t="shared" si="0"/>
        <v>0</v>
      </c>
      <c r="F30" s="104"/>
    </row>
    <row r="31" spans="1:6" ht="12">
      <c r="A31" s="394" t="s">
        <v>651</v>
      </c>
      <c r="B31" s="395" t="s">
        <v>652</v>
      </c>
      <c r="C31" s="106">
        <v>3</v>
      </c>
      <c r="D31" s="106">
        <v>3</v>
      </c>
      <c r="E31" s="118">
        <f t="shared" si="0"/>
        <v>0</v>
      </c>
      <c r="F31" s="104"/>
    </row>
    <row r="32" spans="1:6" ht="12">
      <c r="A32" s="394" t="s">
        <v>653</v>
      </c>
      <c r="B32" s="395" t="s">
        <v>654</v>
      </c>
      <c r="C32" s="106">
        <v>5</v>
      </c>
      <c r="D32" s="106">
        <v>5</v>
      </c>
      <c r="E32" s="118">
        <f t="shared" si="0"/>
        <v>0</v>
      </c>
      <c r="F32" s="104"/>
    </row>
    <row r="33" spans="1:15" ht="12">
      <c r="A33" s="394" t="s">
        <v>655</v>
      </c>
      <c r="B33" s="395" t="s">
        <v>656</v>
      </c>
      <c r="C33" s="103">
        <f>SUM(C34:C37)</f>
        <v>0</v>
      </c>
      <c r="D33" s="103">
        <f>SUM(D34:D37)</f>
        <v>0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4" t="s">
        <v>657</v>
      </c>
      <c r="B34" s="395" t="s">
        <v>658</v>
      </c>
      <c r="C34" s="106"/>
      <c r="D34" s="106"/>
      <c r="E34" s="118">
        <f t="shared" si="0"/>
        <v>0</v>
      </c>
      <c r="F34" s="104"/>
    </row>
    <row r="35" spans="1:6" ht="12">
      <c r="A35" s="394" t="s">
        <v>659</v>
      </c>
      <c r="B35" s="395" t="s">
        <v>660</v>
      </c>
      <c r="C35" s="106">
        <f>'справка №1-БАЛАНС'!C72</f>
        <v>0</v>
      </c>
      <c r="D35" s="106">
        <f>C35</f>
        <v>0</v>
      </c>
      <c r="E35" s="118">
        <f t="shared" si="0"/>
        <v>0</v>
      </c>
      <c r="F35" s="104"/>
    </row>
    <row r="36" spans="1:6" ht="12">
      <c r="A36" s="394" t="s">
        <v>661</v>
      </c>
      <c r="B36" s="395" t="s">
        <v>662</v>
      </c>
      <c r="C36" s="106"/>
      <c r="D36" s="106"/>
      <c r="E36" s="118">
        <f t="shared" si="0"/>
        <v>0</v>
      </c>
      <c r="F36" s="104"/>
    </row>
    <row r="37" spans="1:6" ht="12">
      <c r="A37" s="394" t="s">
        <v>663</v>
      </c>
      <c r="B37" s="395" t="s">
        <v>664</v>
      </c>
      <c r="C37" s="106"/>
      <c r="D37" s="106"/>
      <c r="E37" s="118">
        <f t="shared" si="0"/>
        <v>0</v>
      </c>
      <c r="F37" s="104"/>
    </row>
    <row r="38" spans="1:15" ht="12">
      <c r="A38" s="394" t="s">
        <v>665</v>
      </c>
      <c r="B38" s="395" t="s">
        <v>666</v>
      </c>
      <c r="C38" s="117">
        <f>SUM(C39:C42)</f>
        <v>61</v>
      </c>
      <c r="D38" s="103">
        <f>SUM(D39:D42)</f>
        <v>61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4" t="s">
        <v>667</v>
      </c>
      <c r="B39" s="395" t="s">
        <v>668</v>
      </c>
      <c r="C39" s="106"/>
      <c r="D39" s="106"/>
      <c r="E39" s="118">
        <f t="shared" si="0"/>
        <v>0</v>
      </c>
      <c r="F39" s="104"/>
    </row>
    <row r="40" spans="1:6" ht="12">
      <c r="A40" s="394" t="s">
        <v>669</v>
      </c>
      <c r="B40" s="395" t="s">
        <v>670</v>
      </c>
      <c r="C40" s="106"/>
      <c r="D40" s="106"/>
      <c r="E40" s="118">
        <f t="shared" si="0"/>
        <v>0</v>
      </c>
      <c r="F40" s="104"/>
    </row>
    <row r="41" spans="1:6" ht="12">
      <c r="A41" s="394" t="s">
        <v>671</v>
      </c>
      <c r="B41" s="395" t="s">
        <v>672</v>
      </c>
      <c r="C41" s="106"/>
      <c r="D41" s="106"/>
      <c r="E41" s="118">
        <f t="shared" si="0"/>
        <v>0</v>
      </c>
      <c r="F41" s="104"/>
    </row>
    <row r="42" spans="1:6" ht="12">
      <c r="A42" s="394" t="s">
        <v>673</v>
      </c>
      <c r="B42" s="395" t="s">
        <v>674</v>
      </c>
      <c r="C42" s="106">
        <v>61</v>
      </c>
      <c r="D42" s="106">
        <v>61</v>
      </c>
      <c r="E42" s="118">
        <f t="shared" si="0"/>
        <v>0</v>
      </c>
      <c r="F42" s="104"/>
    </row>
    <row r="43" spans="1:15" ht="12">
      <c r="A43" s="396" t="s">
        <v>675</v>
      </c>
      <c r="B43" s="392" t="s">
        <v>676</v>
      </c>
      <c r="C43" s="102">
        <f>C24+C28+C29+C31+C30+C32+C33+C38</f>
        <v>11485</v>
      </c>
      <c r="D43" s="102">
        <f>D24+D28+D29+D31+D30+D32+D33+D38</f>
        <v>11485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91" t="s">
        <v>677</v>
      </c>
      <c r="B44" s="393" t="s">
        <v>678</v>
      </c>
      <c r="C44" s="101">
        <f>C43+C21+C19+C9</f>
        <v>298761</v>
      </c>
      <c r="D44" s="101">
        <f>D43+D21+D19+D9</f>
        <v>12871</v>
      </c>
      <c r="E44" s="116">
        <f>E43+E21+E19+E9</f>
        <v>285890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8"/>
      <c r="B45" s="399"/>
      <c r="C45" s="400"/>
      <c r="D45" s="400"/>
      <c r="E45" s="400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8"/>
      <c r="B46" s="399"/>
      <c r="C46" s="400"/>
      <c r="D46" s="400"/>
      <c r="E46" s="400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8" t="s">
        <v>679</v>
      </c>
      <c r="B47" s="399"/>
      <c r="C47" s="401"/>
      <c r="D47" s="401"/>
      <c r="E47" s="401"/>
      <c r="F47" s="120" t="s">
        <v>274</v>
      </c>
    </row>
    <row r="48" spans="1:6" s="98" customFormat="1" ht="24">
      <c r="A48" s="387" t="s">
        <v>462</v>
      </c>
      <c r="B48" s="388" t="s">
        <v>8</v>
      </c>
      <c r="C48" s="402" t="s">
        <v>680</v>
      </c>
      <c r="D48" s="136" t="s">
        <v>681</v>
      </c>
      <c r="E48" s="136"/>
      <c r="F48" s="136" t="s">
        <v>682</v>
      </c>
    </row>
    <row r="49" spans="1:6" s="98" customFormat="1" ht="12">
      <c r="A49" s="387"/>
      <c r="B49" s="390"/>
      <c r="C49" s="402"/>
      <c r="D49" s="391" t="s">
        <v>611</v>
      </c>
      <c r="E49" s="391" t="s">
        <v>612</v>
      </c>
      <c r="F49" s="136"/>
    </row>
    <row r="50" spans="1:6" s="98" customFormat="1" ht="12">
      <c r="A50" s="113" t="s">
        <v>14</v>
      </c>
      <c r="B50" s="390" t="s">
        <v>15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91" t="s">
        <v>683</v>
      </c>
      <c r="B51" s="397"/>
      <c r="C51" s="101"/>
      <c r="D51" s="101"/>
      <c r="E51" s="101"/>
      <c r="F51" s="403"/>
    </row>
    <row r="52" spans="1:16" ht="24">
      <c r="A52" s="394" t="s">
        <v>684</v>
      </c>
      <c r="B52" s="395" t="s">
        <v>685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4" t="s">
        <v>686</v>
      </c>
      <c r="B53" s="395" t="s">
        <v>687</v>
      </c>
      <c r="C53" s="106">
        <f>'справка №1-БАЛАНС'!G43</f>
        <v>0</v>
      </c>
      <c r="D53" s="106">
        <f>C53</f>
        <v>0</v>
      </c>
      <c r="E53" s="117">
        <f>C53-D53</f>
        <v>0</v>
      </c>
      <c r="F53" s="106"/>
    </row>
    <row r="54" spans="1:6" ht="12">
      <c r="A54" s="394" t="s">
        <v>688</v>
      </c>
      <c r="B54" s="395" t="s">
        <v>689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4" t="s">
        <v>673</v>
      </c>
      <c r="B55" s="395" t="s">
        <v>690</v>
      </c>
      <c r="C55" s="106"/>
      <c r="D55" s="106"/>
      <c r="E55" s="117">
        <f t="shared" si="1"/>
        <v>0</v>
      </c>
      <c r="F55" s="106"/>
    </row>
    <row r="56" spans="1:16" ht="24">
      <c r="A56" s="394" t="s">
        <v>691</v>
      </c>
      <c r="B56" s="395" t="s">
        <v>692</v>
      </c>
      <c r="C56" s="101">
        <f>C57+C59</f>
        <v>273816</v>
      </c>
      <c r="D56" s="101">
        <f>D57+D59</f>
        <v>0</v>
      </c>
      <c r="E56" s="117">
        <f t="shared" si="1"/>
        <v>273816</v>
      </c>
      <c r="F56" s="101">
        <f>F57+F59</f>
        <v>273816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4" t="s">
        <v>693</v>
      </c>
      <c r="B57" s="395" t="s">
        <v>694</v>
      </c>
      <c r="C57" s="106">
        <v>273816</v>
      </c>
      <c r="D57" s="106"/>
      <c r="E57" s="117">
        <f t="shared" si="1"/>
        <v>273816</v>
      </c>
      <c r="F57" s="106">
        <v>273816</v>
      </c>
    </row>
    <row r="58" spans="1:6" ht="12">
      <c r="A58" s="404" t="s">
        <v>695</v>
      </c>
      <c r="B58" s="395" t="s">
        <v>696</v>
      </c>
      <c r="C58" s="107"/>
      <c r="D58" s="107"/>
      <c r="E58" s="117">
        <f t="shared" si="1"/>
        <v>0</v>
      </c>
      <c r="F58" s="107"/>
    </row>
    <row r="59" spans="1:6" ht="12">
      <c r="A59" s="404" t="s">
        <v>697</v>
      </c>
      <c r="B59" s="395" t="s">
        <v>698</v>
      </c>
      <c r="C59" s="106"/>
      <c r="D59" s="106"/>
      <c r="E59" s="117">
        <f t="shared" si="1"/>
        <v>0</v>
      </c>
      <c r="F59" s="106"/>
    </row>
    <row r="60" spans="1:6" ht="12">
      <c r="A60" s="404" t="s">
        <v>695</v>
      </c>
      <c r="B60" s="395" t="s">
        <v>699</v>
      </c>
      <c r="C60" s="107"/>
      <c r="D60" s="107"/>
      <c r="E60" s="117">
        <f t="shared" si="1"/>
        <v>0</v>
      </c>
      <c r="F60" s="107"/>
    </row>
    <row r="61" spans="1:6" ht="12">
      <c r="A61" s="394" t="s">
        <v>138</v>
      </c>
      <c r="B61" s="395" t="s">
        <v>700</v>
      </c>
      <c r="C61" s="106"/>
      <c r="D61" s="106"/>
      <c r="E61" s="117">
        <f t="shared" si="1"/>
        <v>0</v>
      </c>
      <c r="F61" s="108"/>
    </row>
    <row r="62" spans="1:6" ht="12">
      <c r="A62" s="394" t="s">
        <v>141</v>
      </c>
      <c r="B62" s="395" t="s">
        <v>701</v>
      </c>
      <c r="C62" s="106"/>
      <c r="D62" s="106"/>
      <c r="E62" s="117">
        <f t="shared" si="1"/>
        <v>0</v>
      </c>
      <c r="F62" s="108"/>
    </row>
    <row r="63" spans="1:6" ht="12">
      <c r="A63" s="394" t="s">
        <v>702</v>
      </c>
      <c r="B63" s="395" t="s">
        <v>703</v>
      </c>
      <c r="C63" s="106">
        <v>1956</v>
      </c>
      <c r="D63" s="106"/>
      <c r="E63" s="117">
        <f t="shared" si="1"/>
        <v>1956</v>
      </c>
      <c r="F63" s="108">
        <v>9463</v>
      </c>
    </row>
    <row r="64" spans="1:6" ht="12">
      <c r="A64" s="394" t="s">
        <v>704</v>
      </c>
      <c r="B64" s="395" t="s">
        <v>705</v>
      </c>
      <c r="C64" s="106"/>
      <c r="D64" s="106"/>
      <c r="E64" s="117">
        <f t="shared" si="1"/>
        <v>0</v>
      </c>
      <c r="F64" s="108"/>
    </row>
    <row r="65" spans="1:6" ht="12">
      <c r="A65" s="394" t="s">
        <v>706</v>
      </c>
      <c r="B65" s="395" t="s">
        <v>707</v>
      </c>
      <c r="C65" s="107"/>
      <c r="D65" s="107"/>
      <c r="E65" s="117">
        <f t="shared" si="1"/>
        <v>0</v>
      </c>
      <c r="F65" s="109"/>
    </row>
    <row r="66" spans="1:16" ht="12">
      <c r="A66" s="396" t="s">
        <v>708</v>
      </c>
      <c r="B66" s="392" t="s">
        <v>709</v>
      </c>
      <c r="C66" s="101">
        <f>C52+C56+C61+C62+C63+C64</f>
        <v>275772</v>
      </c>
      <c r="D66" s="101">
        <f>D52+D56+D61+D62+D63+D64</f>
        <v>0</v>
      </c>
      <c r="E66" s="117">
        <f t="shared" si="1"/>
        <v>275772</v>
      </c>
      <c r="F66" s="101">
        <f>F52+F56+F61+F62+F63+F64</f>
        <v>283279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91" t="s">
        <v>710</v>
      </c>
      <c r="B67" s="393"/>
      <c r="C67" s="102"/>
      <c r="D67" s="102"/>
      <c r="E67" s="117"/>
      <c r="F67" s="110"/>
    </row>
    <row r="68" spans="1:6" ht="12">
      <c r="A68" s="394" t="s">
        <v>711</v>
      </c>
      <c r="B68" s="405" t="s">
        <v>712</v>
      </c>
      <c r="C68" s="106">
        <f>'справка №1-БАЛАНС'!G53</f>
        <v>33</v>
      </c>
      <c r="D68" s="106">
        <f>C68</f>
        <v>33</v>
      </c>
      <c r="E68" s="117">
        <f t="shared" si="1"/>
        <v>0</v>
      </c>
      <c r="F68" s="108"/>
    </row>
    <row r="69" spans="1:6" ht="12">
      <c r="A69" s="391"/>
      <c r="B69" s="393"/>
      <c r="C69" s="102"/>
      <c r="D69" s="102"/>
      <c r="E69" s="117"/>
      <c r="F69" s="110"/>
    </row>
    <row r="70" spans="1:6" ht="12">
      <c r="A70" s="391" t="s">
        <v>713</v>
      </c>
      <c r="B70" s="397"/>
      <c r="C70" s="102"/>
      <c r="D70" s="102"/>
      <c r="E70" s="117"/>
      <c r="F70" s="110"/>
    </row>
    <row r="71" spans="1:16" ht="24">
      <c r="A71" s="394" t="s">
        <v>684</v>
      </c>
      <c r="B71" s="395" t="s">
        <v>714</v>
      </c>
      <c r="C71" s="103">
        <f>SUM(C72:C74)</f>
        <v>17602</v>
      </c>
      <c r="D71" s="103">
        <f>SUM(D72:D74)</f>
        <v>17602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4" t="s">
        <v>715</v>
      </c>
      <c r="B72" s="395" t="s">
        <v>716</v>
      </c>
      <c r="C72" s="106"/>
      <c r="D72" s="106"/>
      <c r="E72" s="117">
        <f t="shared" si="1"/>
        <v>0</v>
      </c>
      <c r="F72" s="108"/>
    </row>
    <row r="73" spans="1:6" ht="12">
      <c r="A73" s="394" t="s">
        <v>717</v>
      </c>
      <c r="B73" s="395" t="s">
        <v>718</v>
      </c>
      <c r="C73" s="106"/>
      <c r="D73" s="106"/>
      <c r="E73" s="117">
        <f t="shared" si="1"/>
        <v>0</v>
      </c>
      <c r="F73" s="108"/>
    </row>
    <row r="74" spans="1:6" ht="12">
      <c r="A74" s="406" t="s">
        <v>719</v>
      </c>
      <c r="B74" s="395" t="s">
        <v>720</v>
      </c>
      <c r="C74" s="106">
        <v>17602</v>
      </c>
      <c r="D74" s="106">
        <v>17602</v>
      </c>
      <c r="E74" s="117">
        <f t="shared" si="1"/>
        <v>0</v>
      </c>
      <c r="F74" s="108"/>
    </row>
    <row r="75" spans="1:16" ht="24">
      <c r="A75" s="394" t="s">
        <v>691</v>
      </c>
      <c r="B75" s="395" t="s">
        <v>721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4" t="s">
        <v>722</v>
      </c>
      <c r="B76" s="395" t="s">
        <v>723</v>
      </c>
      <c r="C76" s="106"/>
      <c r="D76" s="106"/>
      <c r="E76" s="117">
        <f t="shared" si="1"/>
        <v>0</v>
      </c>
      <c r="F76" s="106"/>
    </row>
    <row r="77" spans="1:6" ht="12">
      <c r="A77" s="394" t="s">
        <v>724</v>
      </c>
      <c r="B77" s="395" t="s">
        <v>725</v>
      </c>
      <c r="C77" s="107"/>
      <c r="D77" s="107"/>
      <c r="E77" s="117">
        <f t="shared" si="1"/>
        <v>0</v>
      </c>
      <c r="F77" s="107"/>
    </row>
    <row r="78" spans="1:6" ht="12">
      <c r="A78" s="394" t="s">
        <v>726</v>
      </c>
      <c r="B78" s="395" t="s">
        <v>727</v>
      </c>
      <c r="C78" s="106"/>
      <c r="D78" s="106"/>
      <c r="E78" s="117">
        <f t="shared" si="1"/>
        <v>0</v>
      </c>
      <c r="F78" s="106"/>
    </row>
    <row r="79" spans="1:6" ht="12">
      <c r="A79" s="394" t="s">
        <v>695</v>
      </c>
      <c r="B79" s="395" t="s">
        <v>728</v>
      </c>
      <c r="C79" s="107"/>
      <c r="D79" s="107"/>
      <c r="E79" s="117">
        <f t="shared" si="1"/>
        <v>0</v>
      </c>
      <c r="F79" s="107"/>
    </row>
    <row r="80" spans="1:16" ht="12">
      <c r="A80" s="394" t="s">
        <v>729</v>
      </c>
      <c r="B80" s="395" t="s">
        <v>730</v>
      </c>
      <c r="C80" s="101">
        <f>SUM(C81:C84)</f>
        <v>0</v>
      </c>
      <c r="D80" s="101">
        <f>SUM(D81:D84)</f>
        <v>0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4" t="s">
        <v>731</v>
      </c>
      <c r="B81" s="395" t="s">
        <v>732</v>
      </c>
      <c r="C81" s="106"/>
      <c r="D81" s="106"/>
      <c r="E81" s="117">
        <f t="shared" si="1"/>
        <v>0</v>
      </c>
      <c r="F81" s="106"/>
    </row>
    <row r="82" spans="1:6" ht="12">
      <c r="A82" s="394" t="s">
        <v>733</v>
      </c>
      <c r="B82" s="395" t="s">
        <v>734</v>
      </c>
      <c r="C82" s="106"/>
      <c r="D82" s="106"/>
      <c r="E82" s="117">
        <f t="shared" si="1"/>
        <v>0</v>
      </c>
      <c r="F82" s="106"/>
    </row>
    <row r="83" spans="1:6" ht="24">
      <c r="A83" s="394" t="s">
        <v>735</v>
      </c>
      <c r="B83" s="395" t="s">
        <v>736</v>
      </c>
      <c r="C83" s="106"/>
      <c r="D83" s="106"/>
      <c r="E83" s="117">
        <f t="shared" si="1"/>
        <v>0</v>
      </c>
      <c r="F83" s="106"/>
    </row>
    <row r="84" spans="1:6" ht="12">
      <c r="A84" s="394" t="s">
        <v>737</v>
      </c>
      <c r="B84" s="395" t="s">
        <v>738</v>
      </c>
      <c r="C84" s="106"/>
      <c r="D84" s="106"/>
      <c r="E84" s="117">
        <f t="shared" si="1"/>
        <v>0</v>
      </c>
      <c r="F84" s="106"/>
    </row>
    <row r="85" spans="1:16" ht="12">
      <c r="A85" s="394" t="s">
        <v>739</v>
      </c>
      <c r="B85" s="395" t="s">
        <v>740</v>
      </c>
      <c r="C85" s="102">
        <f>SUM(C86:C90)+C94</f>
        <v>2209</v>
      </c>
      <c r="D85" s="102">
        <f>SUM(D86:D90)+D94</f>
        <v>2209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4" t="s">
        <v>741</v>
      </c>
      <c r="B86" s="395" t="s">
        <v>742</v>
      </c>
      <c r="C86" s="106"/>
      <c r="D86" s="106"/>
      <c r="E86" s="117">
        <f t="shared" si="1"/>
        <v>0</v>
      </c>
      <c r="F86" s="106"/>
    </row>
    <row r="87" spans="1:6" ht="12">
      <c r="A87" s="394" t="s">
        <v>743</v>
      </c>
      <c r="B87" s="395" t="s">
        <v>744</v>
      </c>
      <c r="C87" s="106">
        <v>373</v>
      </c>
      <c r="D87" s="106">
        <v>373</v>
      </c>
      <c r="E87" s="117">
        <f t="shared" si="1"/>
        <v>0</v>
      </c>
      <c r="F87" s="106"/>
    </row>
    <row r="88" spans="1:6" ht="12">
      <c r="A88" s="394" t="s">
        <v>745</v>
      </c>
      <c r="B88" s="395" t="s">
        <v>746</v>
      </c>
      <c r="C88" s="106">
        <v>1275</v>
      </c>
      <c r="D88" s="106">
        <v>1275</v>
      </c>
      <c r="E88" s="117">
        <f t="shared" si="1"/>
        <v>0</v>
      </c>
      <c r="F88" s="106"/>
    </row>
    <row r="89" spans="1:6" ht="12">
      <c r="A89" s="394" t="s">
        <v>747</v>
      </c>
      <c r="B89" s="395" t="s">
        <v>748</v>
      </c>
      <c r="C89" s="106">
        <v>4</v>
      </c>
      <c r="D89" s="106">
        <v>4</v>
      </c>
      <c r="E89" s="117">
        <f t="shared" si="1"/>
        <v>0</v>
      </c>
      <c r="F89" s="106"/>
    </row>
    <row r="90" spans="1:16" ht="12">
      <c r="A90" s="394" t="s">
        <v>749</v>
      </c>
      <c r="B90" s="395" t="s">
        <v>750</v>
      </c>
      <c r="C90" s="101">
        <f>SUM(C91:C93)</f>
        <v>557</v>
      </c>
      <c r="D90" s="101">
        <f>SUM(D91:D93)</f>
        <v>557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4" t="s">
        <v>751</v>
      </c>
      <c r="B91" s="395" t="s">
        <v>752</v>
      </c>
      <c r="C91" s="106">
        <v>245</v>
      </c>
      <c r="D91" s="106">
        <f>C91</f>
        <v>245</v>
      </c>
      <c r="E91" s="117">
        <f t="shared" si="1"/>
        <v>0</v>
      </c>
      <c r="F91" s="106"/>
    </row>
    <row r="92" spans="1:6" ht="12">
      <c r="A92" s="394" t="s">
        <v>659</v>
      </c>
      <c r="B92" s="395" t="s">
        <v>753</v>
      </c>
      <c r="C92" s="106">
        <v>204</v>
      </c>
      <c r="D92" s="106">
        <v>204</v>
      </c>
      <c r="E92" s="117">
        <f t="shared" si="1"/>
        <v>0</v>
      </c>
      <c r="F92" s="106"/>
    </row>
    <row r="93" spans="1:6" ht="12">
      <c r="A93" s="394" t="s">
        <v>663</v>
      </c>
      <c r="B93" s="395" t="s">
        <v>754</v>
      </c>
      <c r="C93" s="106">
        <v>108</v>
      </c>
      <c r="D93" s="106">
        <f>C93</f>
        <v>108</v>
      </c>
      <c r="E93" s="117">
        <f t="shared" si="1"/>
        <v>0</v>
      </c>
      <c r="F93" s="106"/>
    </row>
    <row r="94" spans="1:6" ht="12">
      <c r="A94" s="394" t="s">
        <v>755</v>
      </c>
      <c r="B94" s="395" t="s">
        <v>756</v>
      </c>
      <c r="C94" s="106"/>
      <c r="D94" s="106"/>
      <c r="E94" s="117">
        <f t="shared" si="1"/>
        <v>0</v>
      </c>
      <c r="F94" s="106"/>
    </row>
    <row r="95" spans="1:6" ht="12">
      <c r="A95" s="394" t="s">
        <v>757</v>
      </c>
      <c r="B95" s="395" t="s">
        <v>758</v>
      </c>
      <c r="C95" s="106">
        <v>614</v>
      </c>
      <c r="D95" s="106">
        <v>614</v>
      </c>
      <c r="E95" s="117">
        <f t="shared" si="1"/>
        <v>0</v>
      </c>
      <c r="F95" s="108"/>
    </row>
    <row r="96" spans="1:16" ht="12">
      <c r="A96" s="396" t="s">
        <v>759</v>
      </c>
      <c r="B96" s="405" t="s">
        <v>760</v>
      </c>
      <c r="C96" s="102">
        <f>C85+C80+C75+C71+C95</f>
        <v>20425</v>
      </c>
      <c r="D96" s="102">
        <f>D85+D80+D75+D71+D95</f>
        <v>20425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91" t="s">
        <v>761</v>
      </c>
      <c r="B97" s="393" t="s">
        <v>762</v>
      </c>
      <c r="C97" s="102">
        <f>C96+C68+C66</f>
        <v>296230</v>
      </c>
      <c r="D97" s="102">
        <f>D96+D68+D66</f>
        <v>20458</v>
      </c>
      <c r="E97" s="102">
        <f>E96+E68+E66</f>
        <v>275772</v>
      </c>
      <c r="F97" s="102">
        <f>F96+F68+F66</f>
        <v>283279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401"/>
      <c r="B98" s="407"/>
      <c r="C98" s="111"/>
      <c r="D98" s="111"/>
      <c r="E98" s="111"/>
      <c r="F98" s="112"/>
    </row>
    <row r="99" spans="1:27" ht="12">
      <c r="A99" s="398" t="s">
        <v>763</v>
      </c>
      <c r="B99" s="408"/>
      <c r="C99" s="111"/>
      <c r="D99" s="111"/>
      <c r="E99" s="111"/>
      <c r="F99" s="409" t="s">
        <v>522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1" customFormat="1" ht="24">
      <c r="A100" s="113" t="s">
        <v>462</v>
      </c>
      <c r="B100" s="393" t="s">
        <v>463</v>
      </c>
      <c r="C100" s="113" t="s">
        <v>764</v>
      </c>
      <c r="D100" s="113" t="s">
        <v>765</v>
      </c>
      <c r="E100" s="113" t="s">
        <v>766</v>
      </c>
      <c r="F100" s="113" t="s">
        <v>767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1" customFormat="1" ht="12">
      <c r="A101" s="113" t="s">
        <v>14</v>
      </c>
      <c r="B101" s="393" t="s">
        <v>15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4" t="s">
        <v>768</v>
      </c>
      <c r="B102" s="395" t="s">
        <v>769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4" t="s">
        <v>770</v>
      </c>
      <c r="B103" s="395" t="s">
        <v>771</v>
      </c>
      <c r="C103" s="106"/>
      <c r="D103" s="106"/>
      <c r="E103" s="106"/>
      <c r="F103" s="123">
        <f>C103+D103-E103</f>
        <v>0</v>
      </c>
    </row>
    <row r="104" spans="1:6" ht="12">
      <c r="A104" s="394" t="s">
        <v>772</v>
      </c>
      <c r="B104" s="395" t="s">
        <v>773</v>
      </c>
      <c r="C104" s="106">
        <v>541</v>
      </c>
      <c r="D104" s="106">
        <v>776</v>
      </c>
      <c r="E104" s="106">
        <v>480</v>
      </c>
      <c r="F104" s="123">
        <f>C104+D104-E104</f>
        <v>837</v>
      </c>
    </row>
    <row r="105" spans="1:16" ht="12">
      <c r="A105" s="410" t="s">
        <v>774</v>
      </c>
      <c r="B105" s="393" t="s">
        <v>775</v>
      </c>
      <c r="C105" s="101">
        <f>SUM(C102:C104)</f>
        <v>541</v>
      </c>
      <c r="D105" s="101">
        <f>SUM(D102:D104)</f>
        <v>776</v>
      </c>
      <c r="E105" s="101">
        <f>SUM(E102:E104)</f>
        <v>480</v>
      </c>
      <c r="F105" s="101">
        <f>SUM(F102:F104)</f>
        <v>837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11" t="s">
        <v>776</v>
      </c>
      <c r="B106" s="412"/>
      <c r="C106" s="398"/>
      <c r="D106" s="398"/>
      <c r="E106" s="398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8"/>
      <c r="B108" s="399"/>
      <c r="C108" s="398"/>
      <c r="D108" s="398"/>
      <c r="E108" s="398"/>
      <c r="F108" s="120"/>
    </row>
    <row r="109" spans="1:6" ht="12">
      <c r="A109" s="615" t="str">
        <f>'справка №1-БАЛАНС'!A98</f>
        <v>Дата на съставяне: 28.03.2008 г.</v>
      </c>
      <c r="B109" s="615"/>
      <c r="C109" s="615" t="s">
        <v>858</v>
      </c>
      <c r="D109" s="615"/>
      <c r="E109" s="615"/>
      <c r="F109" s="61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4" t="s">
        <v>859</v>
      </c>
      <c r="D111" s="614"/>
      <c r="E111" s="614"/>
      <c r="F111" s="614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83" bottom="0.89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5" customWidth="1"/>
    <col min="2" max="2" width="9.125" style="517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779</v>
      </c>
      <c r="F2" s="416"/>
      <c r="G2" s="416"/>
      <c r="H2" s="414"/>
      <c r="I2" s="414"/>
    </row>
    <row r="3" spans="1:9" ht="12">
      <c r="A3" s="414"/>
      <c r="B3" s="415"/>
      <c r="C3" s="417" t="s">
        <v>780</v>
      </c>
      <c r="D3" s="417"/>
      <c r="E3" s="417"/>
      <c r="F3" s="417"/>
      <c r="G3" s="417"/>
      <c r="H3" s="414"/>
      <c r="I3" s="414"/>
    </row>
    <row r="4" spans="1:9" ht="15" customHeight="1">
      <c r="A4" s="493" t="s">
        <v>382</v>
      </c>
      <c r="B4" s="622" t="str">
        <f>'справка №1-БАЛАНС'!E3</f>
        <v>Интерлийз Ауто ЕАД</v>
      </c>
      <c r="C4" s="622"/>
      <c r="D4" s="622"/>
      <c r="E4" s="622"/>
      <c r="F4" s="622"/>
      <c r="G4" s="627" t="s">
        <v>2</v>
      </c>
      <c r="H4" s="627"/>
      <c r="I4" s="494">
        <f>'справка №1-БАЛАНС'!H3</f>
        <v>130936974</v>
      </c>
    </row>
    <row r="5" spans="1:9" ht="15">
      <c r="A5" s="495" t="s">
        <v>5</v>
      </c>
      <c r="B5" s="623" t="str">
        <f>'справка №1-БАЛАНС'!E5</f>
        <v>01.01.2007 г.-31.12.2007 г.</v>
      </c>
      <c r="C5" s="623"/>
      <c r="D5" s="623"/>
      <c r="E5" s="623"/>
      <c r="F5" s="623"/>
      <c r="G5" s="590" t="s">
        <v>4</v>
      </c>
      <c r="H5" s="626"/>
      <c r="I5" s="494" t="str">
        <f>'справка №1-БАЛАНС'!H4</f>
        <v>1210/1-06.10.2005</v>
      </c>
    </row>
    <row r="6" spans="1:9" ht="12">
      <c r="A6" s="482"/>
      <c r="B6" s="496"/>
      <c r="C6" s="479"/>
      <c r="D6" s="479"/>
      <c r="E6" s="479"/>
      <c r="F6" s="479"/>
      <c r="G6" s="479"/>
      <c r="H6" s="479"/>
      <c r="I6" s="482" t="s">
        <v>781</v>
      </c>
    </row>
    <row r="7" spans="1:9" s="513" customFormat="1" ht="12">
      <c r="A7" s="138" t="s">
        <v>462</v>
      </c>
      <c r="B7" s="77"/>
      <c r="C7" s="138" t="s">
        <v>782</v>
      </c>
      <c r="D7" s="139"/>
      <c r="E7" s="140"/>
      <c r="F7" s="141" t="s">
        <v>783</v>
      </c>
      <c r="G7" s="141"/>
      <c r="H7" s="141"/>
      <c r="I7" s="141"/>
    </row>
    <row r="8" spans="1:9" s="513" customFormat="1" ht="21.75" customHeight="1">
      <c r="A8" s="138"/>
      <c r="B8" s="79" t="s">
        <v>8</v>
      </c>
      <c r="C8" s="80" t="s">
        <v>784</v>
      </c>
      <c r="D8" s="80" t="s">
        <v>785</v>
      </c>
      <c r="E8" s="80" t="s">
        <v>786</v>
      </c>
      <c r="F8" s="140" t="s">
        <v>787</v>
      </c>
      <c r="G8" s="142" t="s">
        <v>788</v>
      </c>
      <c r="H8" s="142"/>
      <c r="I8" s="142" t="s">
        <v>789</v>
      </c>
    </row>
    <row r="9" spans="1:9" s="513" customFormat="1" ht="15.75" customHeight="1">
      <c r="A9" s="138"/>
      <c r="B9" s="81"/>
      <c r="C9" s="82"/>
      <c r="D9" s="82"/>
      <c r="E9" s="82"/>
      <c r="F9" s="140"/>
      <c r="G9" s="78" t="s">
        <v>533</v>
      </c>
      <c r="H9" s="78" t="s">
        <v>534</v>
      </c>
      <c r="I9" s="142"/>
    </row>
    <row r="10" spans="1:9" s="514" customFormat="1" ht="12">
      <c r="A10" s="83" t="s">
        <v>14</v>
      </c>
      <c r="B10" s="84" t="s">
        <v>15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4" customFormat="1" ht="12">
      <c r="A11" s="86" t="s">
        <v>790</v>
      </c>
      <c r="B11" s="87"/>
      <c r="C11" s="83"/>
      <c r="D11" s="83"/>
      <c r="E11" s="83"/>
      <c r="F11" s="83"/>
      <c r="G11" s="83"/>
      <c r="H11" s="83"/>
      <c r="I11" s="83"/>
    </row>
    <row r="12" spans="1:9" s="514" customFormat="1" ht="15">
      <c r="A12" s="74" t="s">
        <v>791</v>
      </c>
      <c r="B12" s="88" t="s">
        <v>792</v>
      </c>
      <c r="C12" s="437"/>
      <c r="D12" s="96"/>
      <c r="E12" s="96"/>
      <c r="F12" s="96"/>
      <c r="G12" s="96"/>
      <c r="H12" s="96"/>
      <c r="I12" s="432">
        <f>F12+G12-H12</f>
        <v>0</v>
      </c>
    </row>
    <row r="13" spans="1:9" s="514" customFormat="1" ht="12">
      <c r="A13" s="74" t="s">
        <v>793</v>
      </c>
      <c r="B13" s="88" t="s">
        <v>794</v>
      </c>
      <c r="C13" s="96"/>
      <c r="D13" s="96"/>
      <c r="E13" s="96"/>
      <c r="F13" s="96"/>
      <c r="G13" s="96"/>
      <c r="H13" s="96"/>
      <c r="I13" s="432">
        <f aca="true" t="shared" si="0" ref="I13:I26">F13+G13-H13</f>
        <v>0</v>
      </c>
    </row>
    <row r="14" spans="1:9" s="514" customFormat="1" ht="12">
      <c r="A14" s="74" t="s">
        <v>593</v>
      </c>
      <c r="B14" s="88" t="s">
        <v>795</v>
      </c>
      <c r="C14" s="193"/>
      <c r="D14" s="193"/>
      <c r="E14" s="193"/>
      <c r="F14" s="193"/>
      <c r="G14" s="193"/>
      <c r="H14" s="193"/>
      <c r="I14" s="432">
        <f t="shared" si="0"/>
        <v>0</v>
      </c>
    </row>
    <row r="15" spans="1:9" s="514" customFormat="1" ht="12">
      <c r="A15" s="74" t="s">
        <v>796</v>
      </c>
      <c r="B15" s="88" t="s">
        <v>797</v>
      </c>
      <c r="C15" s="96"/>
      <c r="D15" s="96"/>
      <c r="E15" s="96"/>
      <c r="F15" s="96"/>
      <c r="G15" s="96"/>
      <c r="H15" s="96"/>
      <c r="I15" s="432">
        <f t="shared" si="0"/>
        <v>0</v>
      </c>
    </row>
    <row r="16" spans="1:9" s="514" customFormat="1" ht="12">
      <c r="A16" s="74" t="s">
        <v>78</v>
      </c>
      <c r="B16" s="88" t="s">
        <v>798</v>
      </c>
      <c r="C16" s="96"/>
      <c r="D16" s="96"/>
      <c r="E16" s="96"/>
      <c r="F16" s="96"/>
      <c r="G16" s="96"/>
      <c r="H16" s="96"/>
      <c r="I16" s="432">
        <f t="shared" si="0"/>
        <v>0</v>
      </c>
    </row>
    <row r="17" spans="1:9" s="514" customFormat="1" ht="12">
      <c r="A17" s="89" t="s">
        <v>562</v>
      </c>
      <c r="B17" s="90" t="s">
        <v>799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2">
        <f t="shared" si="0"/>
        <v>0</v>
      </c>
    </row>
    <row r="18" spans="1:9" s="514" customFormat="1" ht="12">
      <c r="A18" s="86" t="s">
        <v>800</v>
      </c>
      <c r="B18" s="91"/>
      <c r="C18" s="432"/>
      <c r="D18" s="432"/>
      <c r="E18" s="432"/>
      <c r="F18" s="432"/>
      <c r="G18" s="432"/>
      <c r="H18" s="432"/>
      <c r="I18" s="432"/>
    </row>
    <row r="19" spans="1:16" s="514" customFormat="1" ht="12">
      <c r="A19" s="74" t="s">
        <v>791</v>
      </c>
      <c r="B19" s="88" t="s">
        <v>801</v>
      </c>
      <c r="C19" s="96"/>
      <c r="D19" s="96"/>
      <c r="E19" s="96"/>
      <c r="F19" s="96"/>
      <c r="G19" s="96"/>
      <c r="H19" s="96"/>
      <c r="I19" s="432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4" t="s">
        <v>802</v>
      </c>
      <c r="B20" s="88" t="s">
        <v>803</v>
      </c>
      <c r="C20" s="96"/>
      <c r="D20" s="96"/>
      <c r="E20" s="96"/>
      <c r="F20" s="96"/>
      <c r="G20" s="96"/>
      <c r="H20" s="96"/>
      <c r="I20" s="432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4" t="s">
        <v>804</v>
      </c>
      <c r="B21" s="88" t="s">
        <v>805</v>
      </c>
      <c r="C21" s="96"/>
      <c r="D21" s="96"/>
      <c r="E21" s="96"/>
      <c r="F21" s="96"/>
      <c r="G21" s="96"/>
      <c r="H21" s="96"/>
      <c r="I21" s="432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4" t="s">
        <v>806</v>
      </c>
      <c r="B22" s="88" t="s">
        <v>807</v>
      </c>
      <c r="C22" s="96"/>
      <c r="D22" s="96"/>
      <c r="E22" s="96"/>
      <c r="F22" s="438"/>
      <c r="G22" s="96"/>
      <c r="H22" s="96"/>
      <c r="I22" s="432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4" t="s">
        <v>808</v>
      </c>
      <c r="B23" s="88" t="s">
        <v>809</v>
      </c>
      <c r="C23" s="96"/>
      <c r="D23" s="96"/>
      <c r="E23" s="96"/>
      <c r="F23" s="96"/>
      <c r="G23" s="96"/>
      <c r="H23" s="96"/>
      <c r="I23" s="432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4" t="s">
        <v>810</v>
      </c>
      <c r="B24" s="88" t="s">
        <v>811</v>
      </c>
      <c r="C24" s="96"/>
      <c r="D24" s="96"/>
      <c r="E24" s="96"/>
      <c r="F24" s="96"/>
      <c r="G24" s="96"/>
      <c r="H24" s="96"/>
      <c r="I24" s="432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92" t="s">
        <v>812</v>
      </c>
      <c r="B25" s="93" t="s">
        <v>813</v>
      </c>
      <c r="C25" s="96"/>
      <c r="D25" s="96"/>
      <c r="E25" s="96"/>
      <c r="F25" s="96"/>
      <c r="G25" s="96"/>
      <c r="H25" s="96"/>
      <c r="I25" s="432">
        <f t="shared" si="0"/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9" t="s">
        <v>579</v>
      </c>
      <c r="B26" s="90" t="s">
        <v>814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2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4" t="s">
        <v>815</v>
      </c>
      <c r="B28" s="194"/>
      <c r="C28" s="194"/>
      <c r="D28" s="420"/>
      <c r="E28" s="420"/>
      <c r="F28" s="420"/>
      <c r="G28" s="420"/>
      <c r="H28" s="420"/>
      <c r="I28" s="420"/>
    </row>
    <row r="29" spans="1:9" s="514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4" customFormat="1" ht="15" customHeight="1">
      <c r="A30" s="416" t="str">
        <f>'справка №1-БАЛАНС'!A98</f>
        <v>Дата на съставяне: 28.03.2008 г.</v>
      </c>
      <c r="B30" s="625"/>
      <c r="C30" s="625"/>
      <c r="D30" s="615" t="s">
        <v>858</v>
      </c>
      <c r="E30" s="615"/>
      <c r="F30" s="615"/>
      <c r="G30" s="615"/>
      <c r="H30" s="418"/>
      <c r="I30" s="624"/>
      <c r="J30" s="624"/>
    </row>
    <row r="31" spans="1:9" s="514" customFormat="1" ht="12">
      <c r="A31" s="347"/>
      <c r="B31" s="386"/>
      <c r="C31" s="347"/>
      <c r="D31" s="383"/>
      <c r="E31" s="383"/>
      <c r="F31" s="383"/>
      <c r="G31" s="385"/>
      <c r="H31" s="516"/>
      <c r="I31" s="516"/>
    </row>
    <row r="32" spans="1:9" s="514" customFormat="1" ht="12">
      <c r="A32" s="347"/>
      <c r="B32" s="386"/>
      <c r="C32" s="347"/>
      <c r="D32" s="614" t="s">
        <v>859</v>
      </c>
      <c r="E32" s="614"/>
      <c r="F32" s="614"/>
      <c r="G32" s="614"/>
      <c r="H32" s="516"/>
      <c r="I32" s="516"/>
    </row>
    <row r="33" spans="1:9" s="514" customFormat="1" ht="12">
      <c r="A33" s="105"/>
      <c r="B33" s="517"/>
      <c r="C33" s="105"/>
      <c r="D33" s="518"/>
      <c r="E33" s="518"/>
      <c r="F33" s="518"/>
      <c r="G33" s="518"/>
      <c r="H33" s="518"/>
      <c r="I33" s="518"/>
    </row>
    <row r="34" spans="1:9" s="514" customFormat="1" ht="12">
      <c r="A34" s="105"/>
      <c r="B34" s="517"/>
      <c r="C34" s="105"/>
      <c r="D34" s="518"/>
      <c r="E34" s="518"/>
      <c r="F34" s="518"/>
      <c r="G34" s="518"/>
      <c r="H34" s="518"/>
      <c r="I34" s="518"/>
    </row>
    <row r="35" spans="1:9" s="514" customFormat="1" ht="12">
      <c r="A35" s="105"/>
      <c r="B35" s="517"/>
      <c r="C35" s="105"/>
      <c r="D35" s="518"/>
      <c r="E35" s="518"/>
      <c r="F35" s="518"/>
      <c r="G35" s="518"/>
      <c r="H35" s="518"/>
      <c r="I35" s="518"/>
    </row>
    <row r="36" spans="1:9" s="514" customFormat="1" ht="12">
      <c r="A36" s="105"/>
      <c r="B36" s="517"/>
      <c r="C36" s="105"/>
      <c r="D36" s="518"/>
      <c r="E36" s="518"/>
      <c r="F36" s="518"/>
      <c r="G36" s="518"/>
      <c r="H36" s="518"/>
      <c r="I36" s="518"/>
    </row>
    <row r="37" spans="1:9" s="514" customFormat="1" ht="12">
      <c r="A37" s="105"/>
      <c r="B37" s="517"/>
      <c r="C37" s="105"/>
      <c r="D37" s="518"/>
      <c r="E37" s="518"/>
      <c r="F37" s="518"/>
      <c r="G37" s="518"/>
      <c r="H37" s="518"/>
      <c r="I37" s="518"/>
    </row>
    <row r="38" spans="1:9" s="514" customFormat="1" ht="12">
      <c r="A38" s="105"/>
      <c r="B38" s="517"/>
      <c r="C38" s="105"/>
      <c r="D38" s="518"/>
      <c r="E38" s="518"/>
      <c r="F38" s="518"/>
      <c r="G38" s="518"/>
      <c r="H38" s="518"/>
      <c r="I38" s="518"/>
    </row>
    <row r="39" spans="1:9" s="514" customFormat="1" ht="12">
      <c r="A39" s="105"/>
      <c r="B39" s="517"/>
      <c r="C39" s="105"/>
      <c r="D39" s="518"/>
      <c r="E39" s="518"/>
      <c r="F39" s="518"/>
      <c r="G39" s="518"/>
      <c r="H39" s="518"/>
      <c r="I39" s="518"/>
    </row>
    <row r="40" spans="1:9" s="514" customFormat="1" ht="12">
      <c r="A40" s="105"/>
      <c r="B40" s="517"/>
      <c r="C40" s="105"/>
      <c r="D40" s="518"/>
      <c r="E40" s="518"/>
      <c r="F40" s="518"/>
      <c r="G40" s="518"/>
      <c r="H40" s="518"/>
      <c r="I40" s="518"/>
    </row>
    <row r="41" spans="1:9" s="514" customFormat="1" ht="12">
      <c r="A41" s="105"/>
      <c r="B41" s="517"/>
      <c r="C41" s="105"/>
      <c r="D41" s="518"/>
      <c r="E41" s="518"/>
      <c r="F41" s="518"/>
      <c r="G41" s="518"/>
      <c r="H41" s="518"/>
      <c r="I41" s="518"/>
    </row>
    <row r="42" spans="1:9" s="514" customFormat="1" ht="12">
      <c r="A42" s="105"/>
      <c r="B42" s="517"/>
      <c r="C42" s="105"/>
      <c r="D42" s="518"/>
      <c r="E42" s="518"/>
      <c r="F42" s="518"/>
      <c r="G42" s="518"/>
      <c r="H42" s="518"/>
      <c r="I42" s="518"/>
    </row>
    <row r="43" spans="1:9" s="514" customFormat="1" ht="12">
      <c r="A43" s="105"/>
      <c r="B43" s="517"/>
      <c r="C43" s="105"/>
      <c r="D43" s="518"/>
      <c r="E43" s="518"/>
      <c r="F43" s="518"/>
      <c r="G43" s="518"/>
      <c r="H43" s="518"/>
      <c r="I43" s="518"/>
    </row>
    <row r="44" spans="1:9" s="514" customFormat="1" ht="12">
      <c r="A44" s="105"/>
      <c r="B44" s="517"/>
      <c r="C44" s="105"/>
      <c r="D44" s="518"/>
      <c r="E44" s="518"/>
      <c r="F44" s="518"/>
      <c r="G44" s="518"/>
      <c r="H44" s="518"/>
      <c r="I44" s="518"/>
    </row>
    <row r="45" spans="1:9" s="514" customFormat="1" ht="12">
      <c r="A45" s="105"/>
      <c r="B45" s="517"/>
      <c r="C45" s="105"/>
      <c r="D45" s="518"/>
      <c r="E45" s="518"/>
      <c r="F45" s="518"/>
      <c r="G45" s="518"/>
      <c r="H45" s="518"/>
      <c r="I45" s="518"/>
    </row>
    <row r="46" spans="1:9" s="514" customFormat="1" ht="12">
      <c r="A46" s="105"/>
      <c r="B46" s="517"/>
      <c r="C46" s="105"/>
      <c r="D46" s="518"/>
      <c r="E46" s="518"/>
      <c r="F46" s="518"/>
      <c r="G46" s="518"/>
      <c r="H46" s="518"/>
      <c r="I46" s="518"/>
    </row>
    <row r="47" spans="1:9" s="514" customFormat="1" ht="12">
      <c r="A47" s="105"/>
      <c r="B47" s="517"/>
      <c r="C47" s="105"/>
      <c r="D47" s="518"/>
      <c r="E47" s="518"/>
      <c r="F47" s="518"/>
      <c r="G47" s="518"/>
      <c r="H47" s="518"/>
      <c r="I47" s="518"/>
    </row>
    <row r="48" spans="1:9" s="514" customFormat="1" ht="12">
      <c r="A48" s="105"/>
      <c r="B48" s="517"/>
      <c r="C48" s="105"/>
      <c r="D48" s="518"/>
      <c r="E48" s="518"/>
      <c r="F48" s="518"/>
      <c r="G48" s="518"/>
      <c r="H48" s="518"/>
      <c r="I48" s="518"/>
    </row>
    <row r="49" spans="1:9" s="514" customFormat="1" ht="12">
      <c r="A49" s="105"/>
      <c r="B49" s="517"/>
      <c r="C49" s="105"/>
      <c r="D49" s="518"/>
      <c r="E49" s="518"/>
      <c r="F49" s="518"/>
      <c r="G49" s="518"/>
      <c r="H49" s="518"/>
      <c r="I49" s="518"/>
    </row>
    <row r="50" spans="1:9" s="514" customFormat="1" ht="12">
      <c r="A50" s="105"/>
      <c r="B50" s="517"/>
      <c r="C50" s="105"/>
      <c r="D50" s="518"/>
      <c r="E50" s="518"/>
      <c r="F50" s="518"/>
      <c r="G50" s="518"/>
      <c r="H50" s="518"/>
      <c r="I50" s="518"/>
    </row>
    <row r="51" spans="1:9" s="514" customFormat="1" ht="12">
      <c r="A51" s="105"/>
      <c r="B51" s="517"/>
      <c r="C51" s="105"/>
      <c r="D51" s="518"/>
      <c r="E51" s="518"/>
      <c r="F51" s="518"/>
      <c r="G51" s="518"/>
      <c r="H51" s="518"/>
      <c r="I51" s="518"/>
    </row>
    <row r="52" spans="1:9" s="514" customFormat="1" ht="12">
      <c r="A52" s="105"/>
      <c r="B52" s="517"/>
      <c r="C52" s="105"/>
      <c r="D52" s="518"/>
      <c r="E52" s="518"/>
      <c r="F52" s="518"/>
      <c r="G52" s="518"/>
      <c r="H52" s="518"/>
      <c r="I52" s="518"/>
    </row>
    <row r="53" spans="1:9" s="514" customFormat="1" ht="12">
      <c r="A53" s="105"/>
      <c r="B53" s="517"/>
      <c r="C53" s="105"/>
      <c r="D53" s="518"/>
      <c r="E53" s="518"/>
      <c r="F53" s="518"/>
      <c r="G53" s="518"/>
      <c r="H53" s="518"/>
      <c r="I53" s="518"/>
    </row>
    <row r="54" spans="1:9" s="514" customFormat="1" ht="12">
      <c r="A54" s="105"/>
      <c r="B54" s="517"/>
      <c r="C54" s="105"/>
      <c r="D54" s="518"/>
      <c r="E54" s="518"/>
      <c r="F54" s="518"/>
      <c r="G54" s="518"/>
      <c r="H54" s="518"/>
      <c r="I54" s="518"/>
    </row>
    <row r="55" spans="1:9" s="514" customFormat="1" ht="12">
      <c r="A55" s="105"/>
      <c r="B55" s="517"/>
      <c r="C55" s="105"/>
      <c r="D55" s="518"/>
      <c r="E55" s="518"/>
      <c r="F55" s="518"/>
      <c r="G55" s="518"/>
      <c r="H55" s="518"/>
      <c r="I55" s="518"/>
    </row>
    <row r="56" spans="1:9" s="514" customFormat="1" ht="12">
      <c r="A56" s="105"/>
      <c r="B56" s="517"/>
      <c r="C56" s="105"/>
      <c r="D56" s="518"/>
      <c r="E56" s="518"/>
      <c r="F56" s="518"/>
      <c r="G56" s="518"/>
      <c r="H56" s="518"/>
      <c r="I56" s="518"/>
    </row>
    <row r="57" spans="1:9" s="514" customFormat="1" ht="12">
      <c r="A57" s="105"/>
      <c r="B57" s="517"/>
      <c r="C57" s="105"/>
      <c r="D57" s="518"/>
      <c r="E57" s="518"/>
      <c r="F57" s="518"/>
      <c r="G57" s="518"/>
      <c r="H57" s="518"/>
      <c r="I57" s="518"/>
    </row>
    <row r="58" spans="1:9" s="514" customFormat="1" ht="12">
      <c r="A58" s="105"/>
      <c r="B58" s="517"/>
      <c r="C58" s="105"/>
      <c r="D58" s="518"/>
      <c r="E58" s="518"/>
      <c r="F58" s="518"/>
      <c r="G58" s="518"/>
      <c r="H58" s="518"/>
      <c r="I58" s="518"/>
    </row>
    <row r="59" spans="1:9" s="514" customFormat="1" ht="12">
      <c r="A59" s="105"/>
      <c r="B59" s="517"/>
      <c r="C59" s="105"/>
      <c r="D59" s="518"/>
      <c r="E59" s="518"/>
      <c r="F59" s="518"/>
      <c r="G59" s="518"/>
      <c r="H59" s="518"/>
      <c r="I59" s="518"/>
    </row>
    <row r="60" spans="1:9" s="514" customFormat="1" ht="12">
      <c r="A60" s="105"/>
      <c r="B60" s="517"/>
      <c r="C60" s="105"/>
      <c r="D60" s="518"/>
      <c r="E60" s="518"/>
      <c r="F60" s="518"/>
      <c r="G60" s="518"/>
      <c r="H60" s="518"/>
      <c r="I60" s="518"/>
    </row>
    <row r="61" spans="1:9" s="514" customFormat="1" ht="12">
      <c r="A61" s="105"/>
      <c r="B61" s="517"/>
      <c r="C61" s="105"/>
      <c r="D61" s="518"/>
      <c r="E61" s="518"/>
      <c r="F61" s="518"/>
      <c r="G61" s="518"/>
      <c r="H61" s="518"/>
      <c r="I61" s="518"/>
    </row>
    <row r="62" spans="1:9" s="514" customFormat="1" ht="12">
      <c r="A62" s="105"/>
      <c r="B62" s="517"/>
      <c r="C62" s="105"/>
      <c r="D62" s="518"/>
      <c r="E62" s="518"/>
      <c r="F62" s="518"/>
      <c r="G62" s="518"/>
      <c r="H62" s="518"/>
      <c r="I62" s="518"/>
    </row>
    <row r="63" spans="1:9" s="514" customFormat="1" ht="12">
      <c r="A63" s="105"/>
      <c r="B63" s="517"/>
      <c r="C63" s="105"/>
      <c r="D63" s="518"/>
      <c r="E63" s="518"/>
      <c r="F63" s="518"/>
      <c r="G63" s="518"/>
      <c r="H63" s="518"/>
      <c r="I63" s="518"/>
    </row>
    <row r="64" spans="1:9" s="514" customFormat="1" ht="12">
      <c r="A64" s="105"/>
      <c r="B64" s="517"/>
      <c r="C64" s="105"/>
      <c r="D64" s="518"/>
      <c r="E64" s="518"/>
      <c r="F64" s="518"/>
      <c r="G64" s="518"/>
      <c r="H64" s="518"/>
      <c r="I64" s="518"/>
    </row>
    <row r="65" spans="1:9" s="514" customFormat="1" ht="12">
      <c r="A65" s="105"/>
      <c r="B65" s="517"/>
      <c r="C65" s="105"/>
      <c r="D65" s="518"/>
      <c r="E65" s="518"/>
      <c r="F65" s="518"/>
      <c r="G65" s="518"/>
      <c r="H65" s="518"/>
      <c r="I65" s="518"/>
    </row>
    <row r="66" spans="1:9" s="514" customFormat="1" ht="12">
      <c r="A66" s="105"/>
      <c r="B66" s="517"/>
      <c r="C66" s="105"/>
      <c r="D66" s="518"/>
      <c r="E66" s="518"/>
      <c r="F66" s="518"/>
      <c r="G66" s="518"/>
      <c r="H66" s="518"/>
      <c r="I66" s="518"/>
    </row>
    <row r="67" spans="1:9" s="514" customFormat="1" ht="12">
      <c r="A67" s="105"/>
      <c r="B67" s="517"/>
      <c r="C67" s="105"/>
      <c r="D67" s="518"/>
      <c r="E67" s="518"/>
      <c r="F67" s="518"/>
      <c r="G67" s="518"/>
      <c r="H67" s="518"/>
      <c r="I67" s="518"/>
    </row>
    <row r="68" spans="1:9" s="514" customFormat="1" ht="12">
      <c r="A68" s="105"/>
      <c r="B68" s="517"/>
      <c r="C68" s="105"/>
      <c r="D68" s="518"/>
      <c r="E68" s="518"/>
      <c r="F68" s="518"/>
      <c r="G68" s="518"/>
      <c r="H68" s="518"/>
      <c r="I68" s="518"/>
    </row>
    <row r="69" spans="1:9" s="514" customFormat="1" ht="12">
      <c r="A69" s="105"/>
      <c r="B69" s="517"/>
      <c r="C69" s="105"/>
      <c r="D69" s="518"/>
      <c r="E69" s="518"/>
      <c r="F69" s="518"/>
      <c r="G69" s="518"/>
      <c r="H69" s="518"/>
      <c r="I69" s="518"/>
    </row>
    <row r="70" spans="1:9" s="514" customFormat="1" ht="12">
      <c r="A70" s="105"/>
      <c r="B70" s="517"/>
      <c r="C70" s="105"/>
      <c r="D70" s="518"/>
      <c r="E70" s="518"/>
      <c r="F70" s="518"/>
      <c r="G70" s="518"/>
      <c r="H70" s="518"/>
      <c r="I70" s="518"/>
    </row>
    <row r="71" spans="1:9" s="514" customFormat="1" ht="12">
      <c r="A71" s="105"/>
      <c r="B71" s="517"/>
      <c r="C71" s="105"/>
      <c r="D71" s="518"/>
      <c r="E71" s="518"/>
      <c r="F71" s="518"/>
      <c r="G71" s="518"/>
      <c r="H71" s="518"/>
      <c r="I71" s="518"/>
    </row>
    <row r="72" spans="1:9" s="514" customFormat="1" ht="12">
      <c r="A72" s="105"/>
      <c r="B72" s="517"/>
      <c r="C72" s="105"/>
      <c r="D72" s="518"/>
      <c r="E72" s="518"/>
      <c r="F72" s="518"/>
      <c r="G72" s="518"/>
      <c r="H72" s="518"/>
      <c r="I72" s="518"/>
    </row>
    <row r="73" spans="1:9" s="514" customFormat="1" ht="12">
      <c r="A73" s="105"/>
      <c r="B73" s="517"/>
      <c r="C73" s="105"/>
      <c r="D73" s="518"/>
      <c r="E73" s="518"/>
      <c r="F73" s="518"/>
      <c r="G73" s="518"/>
      <c r="H73" s="518"/>
      <c r="I73" s="518"/>
    </row>
    <row r="74" spans="1:9" s="514" customFormat="1" ht="12">
      <c r="A74" s="105"/>
      <c r="B74" s="517"/>
      <c r="C74" s="105"/>
      <c r="D74" s="518"/>
      <c r="E74" s="518"/>
      <c r="F74" s="518"/>
      <c r="G74" s="518"/>
      <c r="H74" s="518"/>
      <c r="I74" s="518"/>
    </row>
    <row r="75" spans="1:9" s="514" customFormat="1" ht="12">
      <c r="A75" s="105"/>
      <c r="B75" s="517"/>
      <c r="C75" s="105"/>
      <c r="D75" s="518"/>
      <c r="E75" s="518"/>
      <c r="F75" s="518"/>
      <c r="G75" s="518"/>
      <c r="H75" s="518"/>
      <c r="I75" s="518"/>
    </row>
    <row r="76" spans="1:9" s="514" customFormat="1" ht="12">
      <c r="A76" s="105"/>
      <c r="B76" s="517"/>
      <c r="C76" s="105"/>
      <c r="D76" s="518"/>
      <c r="E76" s="518"/>
      <c r="F76" s="518"/>
      <c r="G76" s="518"/>
      <c r="H76" s="518"/>
      <c r="I76" s="518"/>
    </row>
    <row r="77" spans="1:9" s="514" customFormat="1" ht="12">
      <c r="A77" s="105"/>
      <c r="B77" s="517"/>
      <c r="C77" s="105"/>
      <c r="D77" s="518"/>
      <c r="E77" s="518"/>
      <c r="F77" s="518"/>
      <c r="G77" s="518"/>
      <c r="H77" s="518"/>
      <c r="I77" s="518"/>
    </row>
    <row r="78" spans="1:9" s="514" customFormat="1" ht="12">
      <c r="A78" s="105"/>
      <c r="B78" s="517"/>
      <c r="C78" s="105"/>
      <c r="D78" s="518"/>
      <c r="E78" s="518"/>
      <c r="F78" s="518"/>
      <c r="G78" s="518"/>
      <c r="H78" s="518"/>
      <c r="I78" s="518"/>
    </row>
    <row r="79" spans="1:9" s="514" customFormat="1" ht="12">
      <c r="A79" s="105"/>
      <c r="B79" s="517"/>
      <c r="C79" s="105"/>
      <c r="D79" s="518"/>
      <c r="E79" s="518"/>
      <c r="F79" s="518"/>
      <c r="G79" s="518"/>
      <c r="H79" s="518"/>
      <c r="I79" s="518"/>
    </row>
    <row r="80" spans="1:9" s="514" customFormat="1" ht="12">
      <c r="A80" s="105"/>
      <c r="B80" s="517"/>
      <c r="C80" s="105"/>
      <c r="D80" s="518"/>
      <c r="E80" s="518"/>
      <c r="F80" s="518"/>
      <c r="G80" s="518"/>
      <c r="H80" s="518"/>
      <c r="I80" s="518"/>
    </row>
    <row r="81" spans="1:9" s="514" customFormat="1" ht="12">
      <c r="A81" s="105"/>
      <c r="B81" s="517"/>
      <c r="C81" s="105"/>
      <c r="D81" s="518"/>
      <c r="E81" s="518"/>
      <c r="F81" s="518"/>
      <c r="G81" s="518"/>
      <c r="H81" s="518"/>
      <c r="I81" s="518"/>
    </row>
    <row r="82" spans="1:9" s="514" customFormat="1" ht="12">
      <c r="A82" s="105"/>
      <c r="B82" s="517"/>
      <c r="C82" s="105"/>
      <c r="D82" s="518"/>
      <c r="E82" s="518"/>
      <c r="F82" s="518"/>
      <c r="G82" s="518"/>
      <c r="H82" s="518"/>
      <c r="I82" s="518"/>
    </row>
    <row r="83" spans="1:9" s="514" customFormat="1" ht="12">
      <c r="A83" s="105"/>
      <c r="B83" s="517"/>
      <c r="C83" s="105"/>
      <c r="D83" s="518"/>
      <c r="E83" s="518"/>
      <c r="F83" s="518"/>
      <c r="G83" s="518"/>
      <c r="H83" s="518"/>
      <c r="I83" s="518"/>
    </row>
    <row r="84" spans="1:9" s="514" customFormat="1" ht="12">
      <c r="A84" s="105"/>
      <c r="B84" s="517"/>
      <c r="C84" s="105"/>
      <c r="D84" s="518"/>
      <c r="E84" s="518"/>
      <c r="F84" s="518"/>
      <c r="G84" s="518"/>
      <c r="H84" s="518"/>
      <c r="I84" s="518"/>
    </row>
    <row r="85" spans="1:9" s="514" customFormat="1" ht="12">
      <c r="A85" s="105"/>
      <c r="B85" s="517"/>
      <c r="C85" s="105"/>
      <c r="D85" s="518"/>
      <c r="E85" s="518"/>
      <c r="F85" s="518"/>
      <c r="G85" s="518"/>
      <c r="H85" s="518"/>
      <c r="I85" s="518"/>
    </row>
    <row r="86" spans="1:9" s="514" customFormat="1" ht="12">
      <c r="A86" s="105"/>
      <c r="B86" s="517"/>
      <c r="C86" s="105"/>
      <c r="D86" s="518"/>
      <c r="E86" s="518"/>
      <c r="F86" s="518"/>
      <c r="G86" s="518"/>
      <c r="H86" s="518"/>
      <c r="I86" s="518"/>
    </row>
    <row r="87" spans="1:9" s="514" customFormat="1" ht="12">
      <c r="A87" s="105"/>
      <c r="B87" s="517"/>
      <c r="C87" s="105"/>
      <c r="D87" s="518"/>
      <c r="E87" s="518"/>
      <c r="F87" s="518"/>
      <c r="G87" s="518"/>
      <c r="H87" s="518"/>
      <c r="I87" s="518"/>
    </row>
    <row r="88" spans="1:9" s="514" customFormat="1" ht="12">
      <c r="A88" s="105"/>
      <c r="B88" s="517"/>
      <c r="C88" s="105"/>
      <c r="D88" s="518"/>
      <c r="E88" s="518"/>
      <c r="F88" s="518"/>
      <c r="G88" s="518"/>
      <c r="H88" s="518"/>
      <c r="I88" s="518"/>
    </row>
    <row r="89" spans="1:9" s="514" customFormat="1" ht="12">
      <c r="A89" s="105"/>
      <c r="B89" s="517"/>
      <c r="C89" s="105"/>
      <c r="D89" s="518"/>
      <c r="E89" s="518"/>
      <c r="F89" s="518"/>
      <c r="G89" s="518"/>
      <c r="H89" s="518"/>
      <c r="I89" s="518"/>
    </row>
    <row r="90" spans="1:9" s="514" customFormat="1" ht="12">
      <c r="A90" s="105"/>
      <c r="B90" s="517"/>
      <c r="C90" s="105"/>
      <c r="D90" s="518"/>
      <c r="E90" s="518"/>
      <c r="F90" s="518"/>
      <c r="G90" s="518"/>
      <c r="H90" s="518"/>
      <c r="I90" s="518"/>
    </row>
    <row r="91" spans="1:9" s="514" customFormat="1" ht="12">
      <c r="A91" s="105"/>
      <c r="B91" s="517"/>
      <c r="C91" s="105"/>
      <c r="D91" s="518"/>
      <c r="E91" s="518"/>
      <c r="F91" s="518"/>
      <c r="G91" s="518"/>
      <c r="H91" s="518"/>
      <c r="I91" s="518"/>
    </row>
    <row r="92" spans="1:9" s="514" customFormat="1" ht="12">
      <c r="A92" s="105"/>
      <c r="B92" s="517"/>
      <c r="C92" s="105"/>
      <c r="D92" s="518"/>
      <c r="E92" s="518"/>
      <c r="F92" s="518"/>
      <c r="G92" s="518"/>
      <c r="H92" s="518"/>
      <c r="I92" s="518"/>
    </row>
    <row r="93" spans="1:9" s="514" customFormat="1" ht="12">
      <c r="A93" s="105"/>
      <c r="B93" s="517"/>
      <c r="C93" s="105"/>
      <c r="D93" s="518"/>
      <c r="E93" s="518"/>
      <c r="F93" s="518"/>
      <c r="G93" s="518"/>
      <c r="H93" s="518"/>
      <c r="I93" s="518"/>
    </row>
    <row r="94" spans="1:9" s="514" customFormat="1" ht="12">
      <c r="A94" s="105"/>
      <c r="B94" s="517"/>
      <c r="C94" s="105"/>
      <c r="D94" s="518"/>
      <c r="E94" s="518"/>
      <c r="F94" s="518"/>
      <c r="G94" s="518"/>
      <c r="H94" s="518"/>
      <c r="I94" s="518"/>
    </row>
    <row r="95" spans="1:9" s="514" customFormat="1" ht="12">
      <c r="A95" s="105"/>
      <c r="B95" s="517"/>
      <c r="C95" s="105"/>
      <c r="D95" s="518"/>
      <c r="E95" s="518"/>
      <c r="F95" s="518"/>
      <c r="G95" s="518"/>
      <c r="H95" s="518"/>
      <c r="I95" s="518"/>
    </row>
    <row r="96" spans="1:9" s="514" customFormat="1" ht="12">
      <c r="A96" s="105"/>
      <c r="B96" s="517"/>
      <c r="C96" s="105"/>
      <c r="D96" s="518"/>
      <c r="E96" s="518"/>
      <c r="F96" s="518"/>
      <c r="G96" s="518"/>
      <c r="H96" s="518"/>
      <c r="I96" s="518"/>
    </row>
    <row r="97" spans="1:9" s="514" customFormat="1" ht="12">
      <c r="A97" s="105"/>
      <c r="B97" s="517"/>
      <c r="C97" s="105"/>
      <c r="D97" s="518"/>
      <c r="E97" s="518"/>
      <c r="F97" s="518"/>
      <c r="G97" s="518"/>
      <c r="H97" s="518"/>
      <c r="I97" s="518"/>
    </row>
    <row r="98" spans="1:9" s="514" customFormat="1" ht="12">
      <c r="A98" s="105"/>
      <c r="B98" s="517"/>
      <c r="C98" s="105"/>
      <c r="D98" s="518"/>
      <c r="E98" s="518"/>
      <c r="F98" s="518"/>
      <c r="G98" s="518"/>
      <c r="H98" s="518"/>
      <c r="I98" s="518"/>
    </row>
    <row r="99" spans="1:9" s="514" customFormat="1" ht="12">
      <c r="A99" s="105"/>
      <c r="B99" s="517"/>
      <c r="C99" s="105"/>
      <c r="D99" s="518"/>
      <c r="E99" s="518"/>
      <c r="F99" s="518"/>
      <c r="G99" s="518"/>
      <c r="H99" s="518"/>
      <c r="I99" s="518"/>
    </row>
    <row r="100" spans="1:9" s="514" customFormat="1" ht="12">
      <c r="A100" s="105"/>
      <c r="B100" s="517"/>
      <c r="C100" s="105"/>
      <c r="D100" s="518"/>
      <c r="E100" s="518"/>
      <c r="F100" s="518"/>
      <c r="G100" s="518"/>
      <c r="H100" s="518"/>
      <c r="I100" s="518"/>
    </row>
    <row r="101" spans="1:9" s="514" customFormat="1" ht="12">
      <c r="A101" s="105"/>
      <c r="B101" s="517"/>
      <c r="C101" s="105"/>
      <c r="D101" s="518"/>
      <c r="E101" s="518"/>
      <c r="F101" s="518"/>
      <c r="G101" s="518"/>
      <c r="H101" s="518"/>
      <c r="I101" s="518"/>
    </row>
    <row r="102" spans="1:9" s="514" customFormat="1" ht="12">
      <c r="A102" s="105"/>
      <c r="B102" s="517"/>
      <c r="C102" s="105"/>
      <c r="D102" s="518"/>
      <c r="E102" s="518"/>
      <c r="F102" s="518"/>
      <c r="G102" s="518"/>
      <c r="H102" s="518"/>
      <c r="I102" s="518"/>
    </row>
    <row r="103" spans="1:9" s="514" customFormat="1" ht="12">
      <c r="A103" s="105"/>
      <c r="B103" s="517"/>
      <c r="C103" s="105"/>
      <c r="D103" s="518"/>
      <c r="E103" s="518"/>
      <c r="F103" s="518"/>
      <c r="G103" s="518"/>
      <c r="H103" s="518"/>
      <c r="I103" s="518"/>
    </row>
    <row r="104" spans="1:9" s="514" customFormat="1" ht="12">
      <c r="A104" s="105"/>
      <c r="B104" s="517"/>
      <c r="C104" s="105"/>
      <c r="D104" s="518"/>
      <c r="E104" s="518"/>
      <c r="F104" s="518"/>
      <c r="G104" s="518"/>
      <c r="H104" s="518"/>
      <c r="I104" s="518"/>
    </row>
    <row r="105" spans="1:9" s="514" customFormat="1" ht="12">
      <c r="A105" s="105"/>
      <c r="B105" s="517"/>
      <c r="C105" s="105"/>
      <c r="D105" s="518"/>
      <c r="E105" s="518"/>
      <c r="F105" s="518"/>
      <c r="G105" s="518"/>
      <c r="H105" s="518"/>
      <c r="I105" s="518"/>
    </row>
    <row r="106" spans="1:9" s="514" customFormat="1" ht="12">
      <c r="A106" s="105"/>
      <c r="B106" s="517"/>
      <c r="C106" s="105"/>
      <c r="D106" s="518"/>
      <c r="E106" s="518"/>
      <c r="F106" s="518"/>
      <c r="G106" s="518"/>
      <c r="H106" s="518"/>
      <c r="I106" s="518"/>
    </row>
    <row r="107" spans="1:9" s="514" customFormat="1" ht="12">
      <c r="A107" s="105"/>
      <c r="B107" s="517"/>
      <c r="C107" s="105"/>
      <c r="D107" s="518"/>
      <c r="E107" s="518"/>
      <c r="F107" s="518"/>
      <c r="G107" s="518"/>
      <c r="H107" s="518"/>
      <c r="I107" s="518"/>
    </row>
    <row r="108" spans="1:9" s="514" customFormat="1" ht="12">
      <c r="A108" s="105"/>
      <c r="B108" s="517"/>
      <c r="C108" s="105"/>
      <c r="D108" s="518"/>
      <c r="E108" s="518"/>
      <c r="F108" s="518"/>
      <c r="G108" s="518"/>
      <c r="H108" s="518"/>
      <c r="I108" s="518"/>
    </row>
    <row r="109" spans="1:9" s="514" customFormat="1" ht="12">
      <c r="A109" s="105"/>
      <c r="B109" s="517"/>
      <c r="C109" s="105"/>
      <c r="D109" s="518"/>
      <c r="E109" s="518"/>
      <c r="F109" s="518"/>
      <c r="G109" s="518"/>
      <c r="H109" s="518"/>
      <c r="I109" s="518"/>
    </row>
    <row r="110" spans="1:9" s="514" customFormat="1" ht="12">
      <c r="A110" s="105"/>
      <c r="B110" s="517"/>
      <c r="C110" s="105"/>
      <c r="D110" s="518"/>
      <c r="E110" s="518"/>
      <c r="F110" s="518"/>
      <c r="G110" s="518"/>
      <c r="H110" s="518"/>
      <c r="I110" s="518"/>
    </row>
    <row r="111" spans="1:9" s="514" customFormat="1" ht="12">
      <c r="A111" s="105"/>
      <c r="B111" s="517"/>
      <c r="C111" s="105"/>
      <c r="D111" s="518"/>
      <c r="E111" s="518"/>
      <c r="F111" s="518"/>
      <c r="G111" s="518"/>
      <c r="H111" s="518"/>
      <c r="I111" s="518"/>
    </row>
    <row r="112" spans="1:9" s="514" customFormat="1" ht="12">
      <c r="A112" s="105"/>
      <c r="B112" s="517"/>
      <c r="C112" s="105"/>
      <c r="D112" s="518"/>
      <c r="E112" s="518"/>
      <c r="F112" s="518"/>
      <c r="G112" s="518"/>
      <c r="H112" s="518"/>
      <c r="I112" s="518"/>
    </row>
    <row r="113" spans="1:9" s="514" customFormat="1" ht="12">
      <c r="A113" s="105"/>
      <c r="B113" s="517"/>
      <c r="C113" s="105"/>
      <c r="D113" s="518"/>
      <c r="E113" s="518"/>
      <c r="F113" s="518"/>
      <c r="G113" s="518"/>
      <c r="H113" s="518"/>
      <c r="I113" s="518"/>
    </row>
    <row r="114" spans="1:9" s="514" customFormat="1" ht="12">
      <c r="A114" s="105"/>
      <c r="B114" s="517"/>
      <c r="C114" s="105"/>
      <c r="D114" s="518"/>
      <c r="E114" s="518"/>
      <c r="F114" s="518"/>
      <c r="G114" s="518"/>
      <c r="H114" s="518"/>
      <c r="I114" s="518"/>
    </row>
    <row r="115" spans="1:9" s="514" customFormat="1" ht="12">
      <c r="A115" s="105"/>
      <c r="B115" s="517"/>
      <c r="C115" s="105"/>
      <c r="D115" s="518"/>
      <c r="E115" s="518"/>
      <c r="F115" s="518"/>
      <c r="G115" s="518"/>
      <c r="H115" s="518"/>
      <c r="I115" s="518"/>
    </row>
    <row r="116" spans="1:9" s="514" customFormat="1" ht="12">
      <c r="A116" s="105"/>
      <c r="B116" s="517"/>
      <c r="C116" s="105"/>
      <c r="D116" s="518"/>
      <c r="E116" s="518"/>
      <c r="F116" s="518"/>
      <c r="G116" s="518"/>
      <c r="H116" s="518"/>
      <c r="I116" s="518"/>
    </row>
    <row r="117" spans="1:9" s="514" customFormat="1" ht="12">
      <c r="A117" s="105"/>
      <c r="B117" s="517"/>
      <c r="C117" s="105"/>
      <c r="D117" s="518"/>
      <c r="E117" s="518"/>
      <c r="F117" s="518"/>
      <c r="G117" s="518"/>
      <c r="H117" s="518"/>
      <c r="I117" s="518"/>
    </row>
    <row r="118" spans="1:9" s="514" customFormat="1" ht="12">
      <c r="A118" s="105"/>
      <c r="B118" s="517"/>
      <c r="C118" s="105"/>
      <c r="D118" s="518"/>
      <c r="E118" s="518"/>
      <c r="F118" s="518"/>
      <c r="G118" s="518"/>
      <c r="H118" s="518"/>
      <c r="I118" s="518"/>
    </row>
    <row r="119" spans="1:9" s="514" customFormat="1" ht="12">
      <c r="A119" s="105"/>
      <c r="B119" s="517"/>
      <c r="C119" s="105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8">
    <mergeCell ref="D32:G32"/>
    <mergeCell ref="B4:F4"/>
    <mergeCell ref="B5:F5"/>
    <mergeCell ref="I30:J30"/>
    <mergeCell ref="B30:C30"/>
    <mergeCell ref="G5:H5"/>
    <mergeCell ref="G4:H4"/>
    <mergeCell ref="D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9">
      <selection activeCell="G15" sqref="G15"/>
    </sheetView>
  </sheetViews>
  <sheetFormatPr defaultColWidth="9.00390625" defaultRowHeight="12.75"/>
  <cols>
    <col min="1" max="1" width="42.00390625" style="502" customWidth="1"/>
    <col min="2" max="2" width="8.125" style="512" customWidth="1"/>
    <col min="3" max="3" width="19.75390625" style="502" customWidth="1"/>
    <col min="4" max="4" width="20.125" style="502" customWidth="1"/>
    <col min="5" max="5" width="23.75390625" style="502" customWidth="1"/>
    <col min="6" max="6" width="19.75390625" style="502" customWidth="1"/>
    <col min="7" max="16384" width="10.7539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143" t="s">
        <v>816</v>
      </c>
      <c r="B2" s="143"/>
      <c r="C2" s="143"/>
      <c r="D2" s="143"/>
      <c r="E2" s="143"/>
      <c r="F2" s="143"/>
    </row>
    <row r="3" spans="1:6" ht="12.75" customHeight="1">
      <c r="A3" s="143" t="s">
        <v>817</v>
      </c>
      <c r="B3" s="143"/>
      <c r="C3" s="143"/>
      <c r="D3" s="143"/>
      <c r="E3" s="143"/>
      <c r="F3" s="143"/>
    </row>
    <row r="4" spans="1:6" ht="12.75" customHeight="1">
      <c r="A4" s="23"/>
      <c r="B4" s="22"/>
      <c r="C4" s="23"/>
      <c r="D4" s="23"/>
      <c r="E4" s="23"/>
      <c r="F4" s="23"/>
    </row>
    <row r="5" spans="1:6" ht="12.75" customHeight="1">
      <c r="A5" s="24" t="s">
        <v>382</v>
      </c>
      <c r="B5" s="628" t="str">
        <f>'справка №1-БАЛАНС'!E3</f>
        <v>Интерлийз Ауто ЕАД</v>
      </c>
      <c r="C5" s="628"/>
      <c r="D5" s="628"/>
      <c r="E5" s="561" t="s">
        <v>2</v>
      </c>
      <c r="F5" s="449">
        <f>'справка №1-БАЛАНС'!H3</f>
        <v>130936974</v>
      </c>
    </row>
    <row r="6" spans="1:13" ht="15" customHeight="1">
      <c r="A6" s="25" t="s">
        <v>818</v>
      </c>
      <c r="B6" s="629" t="str">
        <f>'справка №1-БАЛАНС'!E5</f>
        <v>01.01.2007 г.-31.12.2007 г.</v>
      </c>
      <c r="C6" s="629"/>
      <c r="D6" s="503"/>
      <c r="E6" s="560" t="s">
        <v>4</v>
      </c>
      <c r="F6" s="504" t="str">
        <f>'справка №1-БАЛАНС'!H4</f>
        <v>1210/1-06.10.2005</v>
      </c>
      <c r="G6" s="505"/>
      <c r="H6" s="505"/>
      <c r="I6" s="505"/>
      <c r="J6" s="505"/>
      <c r="K6" s="505"/>
      <c r="L6" s="505"/>
      <c r="M6" s="505"/>
    </row>
    <row r="7" spans="2:13" s="506" customFormat="1" ht="15" customHeight="1">
      <c r="B7" s="26"/>
      <c r="C7" s="27"/>
      <c r="D7" s="27"/>
      <c r="E7" s="27"/>
      <c r="F7" s="28" t="s">
        <v>274</v>
      </c>
      <c r="G7" s="27"/>
      <c r="H7" s="27"/>
      <c r="I7" s="27"/>
      <c r="J7" s="27"/>
      <c r="K7" s="27"/>
      <c r="L7" s="27"/>
      <c r="M7" s="27"/>
    </row>
    <row r="8" spans="1:15" s="508" customFormat="1" ht="51">
      <c r="A8" s="29" t="s">
        <v>819</v>
      </c>
      <c r="B8" s="30" t="s">
        <v>8</v>
      </c>
      <c r="C8" s="31" t="s">
        <v>820</v>
      </c>
      <c r="D8" s="31" t="s">
        <v>821</v>
      </c>
      <c r="E8" s="31" t="s">
        <v>822</v>
      </c>
      <c r="F8" s="31" t="s">
        <v>823</v>
      </c>
      <c r="G8" s="507"/>
      <c r="H8" s="507"/>
      <c r="I8" s="507"/>
      <c r="J8" s="507"/>
      <c r="K8" s="507"/>
      <c r="L8" s="507"/>
      <c r="M8" s="507"/>
      <c r="N8" s="507"/>
      <c r="O8" s="507"/>
    </row>
    <row r="9" spans="1:6" s="508" customFormat="1" ht="12.75">
      <c r="A9" s="31" t="s">
        <v>14</v>
      </c>
      <c r="B9" s="30" t="s">
        <v>15</v>
      </c>
      <c r="C9" s="31">
        <v>1</v>
      </c>
      <c r="D9" s="31">
        <v>2</v>
      </c>
      <c r="E9" s="31">
        <v>3</v>
      </c>
      <c r="F9" s="31">
        <v>4</v>
      </c>
    </row>
    <row r="10" spans="1:6" ht="14.25" customHeight="1">
      <c r="A10" s="32" t="s">
        <v>824</v>
      </c>
      <c r="B10" s="33"/>
      <c r="C10" s="427"/>
      <c r="D10" s="427"/>
      <c r="E10" s="427"/>
      <c r="F10" s="427"/>
    </row>
    <row r="11" spans="1:6" ht="18" customHeight="1">
      <c r="A11" s="34" t="s">
        <v>825</v>
      </c>
      <c r="B11" s="35"/>
      <c r="C11" s="427"/>
      <c r="D11" s="427"/>
      <c r="E11" s="427"/>
      <c r="F11" s="427"/>
    </row>
    <row r="12" spans="1:6" ht="14.25" customHeight="1">
      <c r="A12" s="34" t="s">
        <v>826</v>
      </c>
      <c r="B12" s="35"/>
      <c r="C12" s="439"/>
      <c r="D12" s="439"/>
      <c r="E12" s="439"/>
      <c r="F12" s="441">
        <f>C12-E12</f>
        <v>0</v>
      </c>
    </row>
    <row r="13" spans="1:6" ht="12.75">
      <c r="A13" s="34" t="s">
        <v>827</v>
      </c>
      <c r="B13" s="35"/>
      <c r="C13" s="439"/>
      <c r="D13" s="439"/>
      <c r="E13" s="439"/>
      <c r="F13" s="441">
        <f aca="true" t="shared" si="0" ref="F13:F26">C13-E13</f>
        <v>0</v>
      </c>
    </row>
    <row r="14" spans="1:6" ht="12.75">
      <c r="A14" s="34" t="s">
        <v>547</v>
      </c>
      <c r="B14" s="35"/>
      <c r="C14" s="439"/>
      <c r="D14" s="439"/>
      <c r="E14" s="439"/>
      <c r="F14" s="441">
        <f t="shared" si="0"/>
        <v>0</v>
      </c>
    </row>
    <row r="15" spans="1:6" ht="12.75">
      <c r="A15" s="34" t="s">
        <v>550</v>
      </c>
      <c r="B15" s="35"/>
      <c r="C15" s="439"/>
      <c r="D15" s="439"/>
      <c r="E15" s="439"/>
      <c r="F15" s="441">
        <f t="shared" si="0"/>
        <v>0</v>
      </c>
    </row>
    <row r="16" spans="1:6" ht="12.75">
      <c r="A16" s="34">
        <v>5</v>
      </c>
      <c r="B16" s="35"/>
      <c r="C16" s="439"/>
      <c r="D16" s="439"/>
      <c r="E16" s="439"/>
      <c r="F16" s="441">
        <f t="shared" si="0"/>
        <v>0</v>
      </c>
    </row>
    <row r="17" spans="1:6" ht="12.75">
      <c r="A17" s="34">
        <v>6</v>
      </c>
      <c r="B17" s="35"/>
      <c r="C17" s="439"/>
      <c r="D17" s="439"/>
      <c r="E17" s="439"/>
      <c r="F17" s="441">
        <f t="shared" si="0"/>
        <v>0</v>
      </c>
    </row>
    <row r="18" spans="1:6" ht="12.75">
      <c r="A18" s="34">
        <v>7</v>
      </c>
      <c r="B18" s="35"/>
      <c r="C18" s="439"/>
      <c r="D18" s="439"/>
      <c r="E18" s="439"/>
      <c r="F18" s="441">
        <f t="shared" si="0"/>
        <v>0</v>
      </c>
    </row>
    <row r="19" spans="1:6" ht="12.75">
      <c r="A19" s="34">
        <v>8</v>
      </c>
      <c r="B19" s="35"/>
      <c r="C19" s="439"/>
      <c r="D19" s="439"/>
      <c r="E19" s="439"/>
      <c r="F19" s="441">
        <f t="shared" si="0"/>
        <v>0</v>
      </c>
    </row>
    <row r="20" spans="1:6" ht="12.75">
      <c r="A20" s="34">
        <v>9</v>
      </c>
      <c r="B20" s="35"/>
      <c r="C20" s="439"/>
      <c r="D20" s="439"/>
      <c r="E20" s="439"/>
      <c r="F20" s="441">
        <f t="shared" si="0"/>
        <v>0</v>
      </c>
    </row>
    <row r="21" spans="1:6" ht="12.75">
      <c r="A21" s="34">
        <v>10</v>
      </c>
      <c r="B21" s="35"/>
      <c r="C21" s="439"/>
      <c r="D21" s="439"/>
      <c r="E21" s="439"/>
      <c r="F21" s="441">
        <f t="shared" si="0"/>
        <v>0</v>
      </c>
    </row>
    <row r="22" spans="1:6" ht="12.75">
      <c r="A22" s="34">
        <v>11</v>
      </c>
      <c r="B22" s="35"/>
      <c r="C22" s="439"/>
      <c r="D22" s="439"/>
      <c r="E22" s="439"/>
      <c r="F22" s="441">
        <f t="shared" si="0"/>
        <v>0</v>
      </c>
    </row>
    <row r="23" spans="1:6" ht="12.75">
      <c r="A23" s="34">
        <v>12</v>
      </c>
      <c r="B23" s="35"/>
      <c r="C23" s="439"/>
      <c r="D23" s="439"/>
      <c r="E23" s="439"/>
      <c r="F23" s="441">
        <f t="shared" si="0"/>
        <v>0</v>
      </c>
    </row>
    <row r="24" spans="1:6" ht="12.75">
      <c r="A24" s="34">
        <v>13</v>
      </c>
      <c r="B24" s="35"/>
      <c r="C24" s="439"/>
      <c r="D24" s="439"/>
      <c r="E24" s="439"/>
      <c r="F24" s="441">
        <f t="shared" si="0"/>
        <v>0</v>
      </c>
    </row>
    <row r="25" spans="1:6" ht="12" customHeight="1">
      <c r="A25" s="34">
        <v>14</v>
      </c>
      <c r="B25" s="35"/>
      <c r="C25" s="439"/>
      <c r="D25" s="439"/>
      <c r="E25" s="439"/>
      <c r="F25" s="441">
        <f t="shared" si="0"/>
        <v>0</v>
      </c>
    </row>
    <row r="26" spans="1:6" ht="12.75">
      <c r="A26" s="34">
        <v>15</v>
      </c>
      <c r="B26" s="35"/>
      <c r="C26" s="439"/>
      <c r="D26" s="439"/>
      <c r="E26" s="439"/>
      <c r="F26" s="441">
        <f t="shared" si="0"/>
        <v>0</v>
      </c>
    </row>
    <row r="27" spans="1:16" ht="11.25" customHeight="1">
      <c r="A27" s="36" t="s">
        <v>562</v>
      </c>
      <c r="B27" s="37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34" t="s">
        <v>829</v>
      </c>
      <c r="B28" s="38"/>
      <c r="C28" s="427"/>
      <c r="D28" s="427"/>
      <c r="E28" s="427"/>
      <c r="F28" s="440"/>
    </row>
    <row r="29" spans="1:6" ht="12.75">
      <c r="A29" s="34" t="s">
        <v>541</v>
      </c>
      <c r="B29" s="38"/>
      <c r="C29" s="439"/>
      <c r="D29" s="439"/>
      <c r="E29" s="439"/>
      <c r="F29" s="441">
        <f>C29-E29</f>
        <v>0</v>
      </c>
    </row>
    <row r="30" spans="1:6" ht="12.75">
      <c r="A30" s="34" t="s">
        <v>544</v>
      </c>
      <c r="B30" s="38"/>
      <c r="C30" s="439"/>
      <c r="D30" s="439"/>
      <c r="E30" s="439"/>
      <c r="F30" s="441">
        <f aca="true" t="shared" si="1" ref="F30:F43">C30-E30</f>
        <v>0</v>
      </c>
    </row>
    <row r="31" spans="1:6" ht="12.75">
      <c r="A31" s="34" t="s">
        <v>547</v>
      </c>
      <c r="B31" s="38"/>
      <c r="C31" s="439"/>
      <c r="D31" s="439"/>
      <c r="E31" s="439"/>
      <c r="F31" s="441">
        <f t="shared" si="1"/>
        <v>0</v>
      </c>
    </row>
    <row r="32" spans="1:6" ht="12.75">
      <c r="A32" s="34" t="s">
        <v>550</v>
      </c>
      <c r="B32" s="38"/>
      <c r="C32" s="439"/>
      <c r="D32" s="439"/>
      <c r="E32" s="439"/>
      <c r="F32" s="441">
        <f t="shared" si="1"/>
        <v>0</v>
      </c>
    </row>
    <row r="33" spans="1:6" ht="12.75">
      <c r="A33" s="34">
        <v>5</v>
      </c>
      <c r="B33" s="35"/>
      <c r="C33" s="439"/>
      <c r="D33" s="439"/>
      <c r="E33" s="439"/>
      <c r="F33" s="441">
        <f t="shared" si="1"/>
        <v>0</v>
      </c>
    </row>
    <row r="34" spans="1:6" ht="12.75">
      <c r="A34" s="34">
        <v>6</v>
      </c>
      <c r="B34" s="35"/>
      <c r="C34" s="439"/>
      <c r="D34" s="439"/>
      <c r="E34" s="439"/>
      <c r="F34" s="441">
        <f t="shared" si="1"/>
        <v>0</v>
      </c>
    </row>
    <row r="35" spans="1:6" ht="12.75">
      <c r="A35" s="34">
        <v>7</v>
      </c>
      <c r="B35" s="35"/>
      <c r="C35" s="439"/>
      <c r="D35" s="439"/>
      <c r="E35" s="439"/>
      <c r="F35" s="441">
        <f t="shared" si="1"/>
        <v>0</v>
      </c>
    </row>
    <row r="36" spans="1:6" ht="12.75">
      <c r="A36" s="34">
        <v>8</v>
      </c>
      <c r="B36" s="35"/>
      <c r="C36" s="439"/>
      <c r="D36" s="439"/>
      <c r="E36" s="439"/>
      <c r="F36" s="441">
        <f t="shared" si="1"/>
        <v>0</v>
      </c>
    </row>
    <row r="37" spans="1:6" ht="12.75">
      <c r="A37" s="34">
        <v>9</v>
      </c>
      <c r="B37" s="35"/>
      <c r="C37" s="439"/>
      <c r="D37" s="439"/>
      <c r="E37" s="439"/>
      <c r="F37" s="441">
        <f t="shared" si="1"/>
        <v>0</v>
      </c>
    </row>
    <row r="38" spans="1:6" ht="12.75">
      <c r="A38" s="34">
        <v>10</v>
      </c>
      <c r="B38" s="35"/>
      <c r="C38" s="439"/>
      <c r="D38" s="439"/>
      <c r="E38" s="439"/>
      <c r="F38" s="441">
        <f t="shared" si="1"/>
        <v>0</v>
      </c>
    </row>
    <row r="39" spans="1:6" ht="12.75">
      <c r="A39" s="34">
        <v>11</v>
      </c>
      <c r="B39" s="35"/>
      <c r="C39" s="439"/>
      <c r="D39" s="439"/>
      <c r="E39" s="439"/>
      <c r="F39" s="441">
        <f t="shared" si="1"/>
        <v>0</v>
      </c>
    </row>
    <row r="40" spans="1:6" ht="12.75">
      <c r="A40" s="34">
        <v>12</v>
      </c>
      <c r="B40" s="35"/>
      <c r="C40" s="439"/>
      <c r="D40" s="439"/>
      <c r="E40" s="439"/>
      <c r="F40" s="441">
        <f t="shared" si="1"/>
        <v>0</v>
      </c>
    </row>
    <row r="41" spans="1:6" ht="12.75">
      <c r="A41" s="34">
        <v>13</v>
      </c>
      <c r="B41" s="35"/>
      <c r="C41" s="439"/>
      <c r="D41" s="439"/>
      <c r="E41" s="439"/>
      <c r="F41" s="441">
        <f t="shared" si="1"/>
        <v>0</v>
      </c>
    </row>
    <row r="42" spans="1:6" ht="12" customHeight="1">
      <c r="A42" s="34">
        <v>14</v>
      </c>
      <c r="B42" s="35"/>
      <c r="C42" s="439"/>
      <c r="D42" s="439"/>
      <c r="E42" s="439"/>
      <c r="F42" s="441">
        <f t="shared" si="1"/>
        <v>0</v>
      </c>
    </row>
    <row r="43" spans="1:6" ht="12.75">
      <c r="A43" s="34">
        <v>15</v>
      </c>
      <c r="B43" s="35"/>
      <c r="C43" s="439"/>
      <c r="D43" s="439"/>
      <c r="E43" s="439"/>
      <c r="F43" s="441">
        <f t="shared" si="1"/>
        <v>0</v>
      </c>
    </row>
    <row r="44" spans="1:16" ht="15" customHeight="1">
      <c r="A44" s="36" t="s">
        <v>579</v>
      </c>
      <c r="B44" s="37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34" t="s">
        <v>831</v>
      </c>
      <c r="B45" s="38"/>
      <c r="C45" s="427"/>
      <c r="D45" s="427"/>
      <c r="E45" s="427"/>
      <c r="F45" s="440"/>
    </row>
    <row r="46" spans="1:6" ht="12.75">
      <c r="A46" s="34" t="s">
        <v>541</v>
      </c>
      <c r="B46" s="38"/>
      <c r="C46" s="439"/>
      <c r="D46" s="439"/>
      <c r="E46" s="439"/>
      <c r="F46" s="441">
        <f>C46-E46</f>
        <v>0</v>
      </c>
    </row>
    <row r="47" spans="1:6" ht="12.75">
      <c r="A47" s="34" t="s">
        <v>544</v>
      </c>
      <c r="B47" s="38"/>
      <c r="C47" s="439"/>
      <c r="D47" s="439"/>
      <c r="E47" s="439"/>
      <c r="F47" s="441">
        <f aca="true" t="shared" si="2" ref="F47:F60">C47-E47</f>
        <v>0</v>
      </c>
    </row>
    <row r="48" spans="1:6" ht="12.75">
      <c r="A48" s="34" t="s">
        <v>547</v>
      </c>
      <c r="B48" s="38"/>
      <c r="C48" s="439"/>
      <c r="D48" s="439"/>
      <c r="E48" s="439"/>
      <c r="F48" s="441">
        <f t="shared" si="2"/>
        <v>0</v>
      </c>
    </row>
    <row r="49" spans="1:6" ht="12.75">
      <c r="A49" s="34" t="s">
        <v>550</v>
      </c>
      <c r="B49" s="38"/>
      <c r="C49" s="439"/>
      <c r="D49" s="439"/>
      <c r="E49" s="439"/>
      <c r="F49" s="441">
        <f t="shared" si="2"/>
        <v>0</v>
      </c>
    </row>
    <row r="50" spans="1:6" ht="12.75">
      <c r="A50" s="34">
        <v>5</v>
      </c>
      <c r="B50" s="35"/>
      <c r="C50" s="439"/>
      <c r="D50" s="439"/>
      <c r="E50" s="439"/>
      <c r="F50" s="441">
        <f t="shared" si="2"/>
        <v>0</v>
      </c>
    </row>
    <row r="51" spans="1:6" ht="12.75">
      <c r="A51" s="34">
        <v>6</v>
      </c>
      <c r="B51" s="35"/>
      <c r="C51" s="439"/>
      <c r="D51" s="439"/>
      <c r="E51" s="439"/>
      <c r="F51" s="441">
        <f t="shared" si="2"/>
        <v>0</v>
      </c>
    </row>
    <row r="52" spans="1:6" ht="12.75">
      <c r="A52" s="34">
        <v>7</v>
      </c>
      <c r="B52" s="35"/>
      <c r="C52" s="439"/>
      <c r="D52" s="439"/>
      <c r="E52" s="439"/>
      <c r="F52" s="441">
        <f t="shared" si="2"/>
        <v>0</v>
      </c>
    </row>
    <row r="53" spans="1:6" ht="12.75">
      <c r="A53" s="34">
        <v>8</v>
      </c>
      <c r="B53" s="35"/>
      <c r="C53" s="439"/>
      <c r="D53" s="439"/>
      <c r="E53" s="439"/>
      <c r="F53" s="441">
        <f t="shared" si="2"/>
        <v>0</v>
      </c>
    </row>
    <row r="54" spans="1:6" ht="12.75">
      <c r="A54" s="34">
        <v>9</v>
      </c>
      <c r="B54" s="35"/>
      <c r="C54" s="439"/>
      <c r="D54" s="439"/>
      <c r="E54" s="439"/>
      <c r="F54" s="441">
        <f t="shared" si="2"/>
        <v>0</v>
      </c>
    </row>
    <row r="55" spans="1:6" ht="12.75">
      <c r="A55" s="34">
        <v>10</v>
      </c>
      <c r="B55" s="35"/>
      <c r="C55" s="439"/>
      <c r="D55" s="439"/>
      <c r="E55" s="439"/>
      <c r="F55" s="441">
        <f t="shared" si="2"/>
        <v>0</v>
      </c>
    </row>
    <row r="56" spans="1:6" ht="12.75">
      <c r="A56" s="34">
        <v>11</v>
      </c>
      <c r="B56" s="35"/>
      <c r="C56" s="439"/>
      <c r="D56" s="439"/>
      <c r="E56" s="439"/>
      <c r="F56" s="441">
        <f t="shared" si="2"/>
        <v>0</v>
      </c>
    </row>
    <row r="57" spans="1:6" ht="12.75">
      <c r="A57" s="34">
        <v>12</v>
      </c>
      <c r="B57" s="35"/>
      <c r="C57" s="439"/>
      <c r="D57" s="439"/>
      <c r="E57" s="439"/>
      <c r="F57" s="441">
        <f t="shared" si="2"/>
        <v>0</v>
      </c>
    </row>
    <row r="58" spans="1:6" ht="12.75">
      <c r="A58" s="34">
        <v>13</v>
      </c>
      <c r="B58" s="35"/>
      <c r="C58" s="439"/>
      <c r="D58" s="439"/>
      <c r="E58" s="439"/>
      <c r="F58" s="441">
        <f t="shared" si="2"/>
        <v>0</v>
      </c>
    </row>
    <row r="59" spans="1:6" ht="12" customHeight="1">
      <c r="A59" s="34">
        <v>14</v>
      </c>
      <c r="B59" s="35"/>
      <c r="C59" s="439"/>
      <c r="D59" s="439"/>
      <c r="E59" s="439"/>
      <c r="F59" s="441">
        <f t="shared" si="2"/>
        <v>0</v>
      </c>
    </row>
    <row r="60" spans="1:6" ht="12.75">
      <c r="A60" s="34">
        <v>15</v>
      </c>
      <c r="B60" s="35"/>
      <c r="C60" s="439"/>
      <c r="D60" s="439"/>
      <c r="E60" s="439"/>
      <c r="F60" s="441">
        <f t="shared" si="2"/>
        <v>0</v>
      </c>
    </row>
    <row r="61" spans="1:16" ht="12" customHeight="1">
      <c r="A61" s="36" t="s">
        <v>598</v>
      </c>
      <c r="B61" s="37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34" t="s">
        <v>833</v>
      </c>
      <c r="B62" s="38"/>
      <c r="C62" s="427"/>
      <c r="D62" s="427"/>
      <c r="E62" s="427"/>
      <c r="F62" s="440"/>
    </row>
    <row r="63" spans="1:6" ht="12.75">
      <c r="A63" s="34" t="s">
        <v>541</v>
      </c>
      <c r="B63" s="38"/>
      <c r="C63" s="439"/>
      <c r="D63" s="439"/>
      <c r="E63" s="439"/>
      <c r="F63" s="441">
        <f>C63-E63</f>
        <v>0</v>
      </c>
    </row>
    <row r="64" spans="1:6" ht="12.75">
      <c r="A64" s="34" t="s">
        <v>544</v>
      </c>
      <c r="B64" s="38"/>
      <c r="C64" s="439"/>
      <c r="D64" s="439"/>
      <c r="E64" s="439"/>
      <c r="F64" s="441">
        <f aca="true" t="shared" si="3" ref="F64:F77">C64-E64</f>
        <v>0</v>
      </c>
    </row>
    <row r="65" spans="1:6" ht="12.75">
      <c r="A65" s="34" t="s">
        <v>547</v>
      </c>
      <c r="B65" s="38"/>
      <c r="C65" s="439"/>
      <c r="D65" s="439"/>
      <c r="E65" s="439"/>
      <c r="F65" s="441">
        <f t="shared" si="3"/>
        <v>0</v>
      </c>
    </row>
    <row r="66" spans="1:6" ht="12.75">
      <c r="A66" s="34" t="s">
        <v>550</v>
      </c>
      <c r="B66" s="38"/>
      <c r="C66" s="439"/>
      <c r="D66" s="439"/>
      <c r="E66" s="439"/>
      <c r="F66" s="441">
        <f t="shared" si="3"/>
        <v>0</v>
      </c>
    </row>
    <row r="67" spans="1:6" ht="12.75">
      <c r="A67" s="34">
        <v>5</v>
      </c>
      <c r="B67" s="35"/>
      <c r="C67" s="439"/>
      <c r="D67" s="439"/>
      <c r="E67" s="439"/>
      <c r="F67" s="441">
        <f t="shared" si="3"/>
        <v>0</v>
      </c>
    </row>
    <row r="68" spans="1:6" ht="12.75">
      <c r="A68" s="34">
        <v>6</v>
      </c>
      <c r="B68" s="35"/>
      <c r="C68" s="439"/>
      <c r="D68" s="439"/>
      <c r="E68" s="439"/>
      <c r="F68" s="441">
        <f t="shared" si="3"/>
        <v>0</v>
      </c>
    </row>
    <row r="69" spans="1:6" ht="12.75">
      <c r="A69" s="34">
        <v>7</v>
      </c>
      <c r="B69" s="35"/>
      <c r="C69" s="439"/>
      <c r="D69" s="439"/>
      <c r="E69" s="439"/>
      <c r="F69" s="441">
        <f t="shared" si="3"/>
        <v>0</v>
      </c>
    </row>
    <row r="70" spans="1:6" ht="12.75">
      <c r="A70" s="34">
        <v>8</v>
      </c>
      <c r="B70" s="35"/>
      <c r="C70" s="439"/>
      <c r="D70" s="439"/>
      <c r="E70" s="439"/>
      <c r="F70" s="441">
        <f t="shared" si="3"/>
        <v>0</v>
      </c>
    </row>
    <row r="71" spans="1:6" ht="12.75">
      <c r="A71" s="34">
        <v>9</v>
      </c>
      <c r="B71" s="35"/>
      <c r="C71" s="439"/>
      <c r="D71" s="439"/>
      <c r="E71" s="439"/>
      <c r="F71" s="441">
        <f t="shared" si="3"/>
        <v>0</v>
      </c>
    </row>
    <row r="72" spans="1:6" ht="12.75">
      <c r="A72" s="34">
        <v>10</v>
      </c>
      <c r="B72" s="35"/>
      <c r="C72" s="439"/>
      <c r="D72" s="439"/>
      <c r="E72" s="439"/>
      <c r="F72" s="441">
        <f t="shared" si="3"/>
        <v>0</v>
      </c>
    </row>
    <row r="73" spans="1:6" ht="12.75">
      <c r="A73" s="34">
        <v>11</v>
      </c>
      <c r="B73" s="35"/>
      <c r="C73" s="439"/>
      <c r="D73" s="439"/>
      <c r="E73" s="439"/>
      <c r="F73" s="441">
        <f t="shared" si="3"/>
        <v>0</v>
      </c>
    </row>
    <row r="74" spans="1:6" ht="12.75">
      <c r="A74" s="34">
        <v>12</v>
      </c>
      <c r="B74" s="35"/>
      <c r="C74" s="439"/>
      <c r="D74" s="439"/>
      <c r="E74" s="439"/>
      <c r="F74" s="441">
        <f t="shared" si="3"/>
        <v>0</v>
      </c>
    </row>
    <row r="75" spans="1:6" ht="12.75">
      <c r="A75" s="34">
        <v>13</v>
      </c>
      <c r="B75" s="35"/>
      <c r="C75" s="439"/>
      <c r="D75" s="439"/>
      <c r="E75" s="439"/>
      <c r="F75" s="441">
        <f t="shared" si="3"/>
        <v>0</v>
      </c>
    </row>
    <row r="76" spans="1:6" ht="12" customHeight="1">
      <c r="A76" s="34">
        <v>14</v>
      </c>
      <c r="B76" s="35"/>
      <c r="C76" s="439"/>
      <c r="D76" s="439"/>
      <c r="E76" s="439"/>
      <c r="F76" s="441">
        <f t="shared" si="3"/>
        <v>0</v>
      </c>
    </row>
    <row r="77" spans="1:6" ht="12.75">
      <c r="A77" s="34">
        <v>15</v>
      </c>
      <c r="B77" s="35"/>
      <c r="C77" s="439"/>
      <c r="D77" s="439"/>
      <c r="E77" s="439"/>
      <c r="F77" s="441">
        <f t="shared" si="3"/>
        <v>0</v>
      </c>
    </row>
    <row r="78" spans="1:16" ht="14.25" customHeight="1">
      <c r="A78" s="36" t="s">
        <v>834</v>
      </c>
      <c r="B78" s="37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09"/>
      <c r="H78" s="509"/>
      <c r="I78" s="509"/>
      <c r="J78" s="509"/>
      <c r="K78" s="509"/>
      <c r="L78" s="509"/>
      <c r="M78" s="509"/>
      <c r="N78" s="509"/>
      <c r="O78" s="509"/>
      <c r="P78" s="509"/>
    </row>
    <row r="79" spans="1:16" ht="20.25" customHeight="1">
      <c r="A79" s="39" t="s">
        <v>836</v>
      </c>
      <c r="B79" s="37" t="s">
        <v>837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09"/>
      <c r="H79" s="509"/>
      <c r="I79" s="509"/>
      <c r="J79" s="509"/>
      <c r="K79" s="509"/>
      <c r="L79" s="509"/>
      <c r="M79" s="509"/>
      <c r="N79" s="509"/>
      <c r="O79" s="509"/>
      <c r="P79" s="509"/>
    </row>
    <row r="80" spans="1:6" ht="15" customHeight="1">
      <c r="A80" s="32" t="s">
        <v>838</v>
      </c>
      <c r="B80" s="37"/>
      <c r="C80" s="427"/>
      <c r="D80" s="427"/>
      <c r="E80" s="427"/>
      <c r="F80" s="440"/>
    </row>
    <row r="81" spans="1:6" ht="14.25" customHeight="1">
      <c r="A81" s="34" t="s">
        <v>825</v>
      </c>
      <c r="B81" s="38"/>
      <c r="C81" s="427"/>
      <c r="D81" s="427"/>
      <c r="E81" s="427"/>
      <c r="F81" s="440"/>
    </row>
    <row r="82" spans="1:6" ht="12.75">
      <c r="A82" s="34" t="s">
        <v>826</v>
      </c>
      <c r="B82" s="38"/>
      <c r="C82" s="439"/>
      <c r="D82" s="439"/>
      <c r="E82" s="439"/>
      <c r="F82" s="441">
        <f>C82-E82</f>
        <v>0</v>
      </c>
    </row>
    <row r="83" spans="1:6" ht="12.75">
      <c r="A83" s="34" t="s">
        <v>827</v>
      </c>
      <c r="B83" s="38"/>
      <c r="C83" s="439"/>
      <c r="D83" s="439"/>
      <c r="E83" s="439"/>
      <c r="F83" s="441">
        <f aca="true" t="shared" si="4" ref="F83:F96">C83-E83</f>
        <v>0</v>
      </c>
    </row>
    <row r="84" spans="1:6" ht="12.75">
      <c r="A84" s="34" t="s">
        <v>547</v>
      </c>
      <c r="B84" s="38"/>
      <c r="C84" s="439"/>
      <c r="D84" s="439"/>
      <c r="E84" s="439"/>
      <c r="F84" s="441">
        <f t="shared" si="4"/>
        <v>0</v>
      </c>
    </row>
    <row r="85" spans="1:6" ht="12.75">
      <c r="A85" s="34" t="s">
        <v>550</v>
      </c>
      <c r="B85" s="38"/>
      <c r="C85" s="439"/>
      <c r="D85" s="439"/>
      <c r="E85" s="439"/>
      <c r="F85" s="441">
        <f t="shared" si="4"/>
        <v>0</v>
      </c>
    </row>
    <row r="86" spans="1:6" ht="12.75">
      <c r="A86" s="34">
        <v>5</v>
      </c>
      <c r="B86" s="35"/>
      <c r="C86" s="439"/>
      <c r="D86" s="439"/>
      <c r="E86" s="439"/>
      <c r="F86" s="441">
        <f t="shared" si="4"/>
        <v>0</v>
      </c>
    </row>
    <row r="87" spans="1:6" ht="12.75">
      <c r="A87" s="34">
        <v>6</v>
      </c>
      <c r="B87" s="35"/>
      <c r="C87" s="439"/>
      <c r="D87" s="439"/>
      <c r="E87" s="439"/>
      <c r="F87" s="441">
        <f t="shared" si="4"/>
        <v>0</v>
      </c>
    </row>
    <row r="88" spans="1:6" ht="12.75">
      <c r="A88" s="34">
        <v>7</v>
      </c>
      <c r="B88" s="35"/>
      <c r="C88" s="439"/>
      <c r="D88" s="439"/>
      <c r="E88" s="439"/>
      <c r="F88" s="441">
        <f t="shared" si="4"/>
        <v>0</v>
      </c>
    </row>
    <row r="89" spans="1:6" ht="12.75">
      <c r="A89" s="34">
        <v>8</v>
      </c>
      <c r="B89" s="35"/>
      <c r="C89" s="439"/>
      <c r="D89" s="439"/>
      <c r="E89" s="439"/>
      <c r="F89" s="441">
        <f t="shared" si="4"/>
        <v>0</v>
      </c>
    </row>
    <row r="90" spans="1:6" ht="12" customHeight="1">
      <c r="A90" s="34">
        <v>9</v>
      </c>
      <c r="B90" s="35"/>
      <c r="C90" s="439"/>
      <c r="D90" s="439"/>
      <c r="E90" s="439"/>
      <c r="F90" s="441">
        <f t="shared" si="4"/>
        <v>0</v>
      </c>
    </row>
    <row r="91" spans="1:6" ht="12.75">
      <c r="A91" s="34">
        <v>10</v>
      </c>
      <c r="B91" s="35"/>
      <c r="C91" s="439"/>
      <c r="D91" s="439"/>
      <c r="E91" s="439"/>
      <c r="F91" s="441">
        <f t="shared" si="4"/>
        <v>0</v>
      </c>
    </row>
    <row r="92" spans="1:6" ht="12.75">
      <c r="A92" s="34">
        <v>11</v>
      </c>
      <c r="B92" s="35"/>
      <c r="C92" s="439"/>
      <c r="D92" s="439"/>
      <c r="E92" s="439"/>
      <c r="F92" s="441">
        <f t="shared" si="4"/>
        <v>0</v>
      </c>
    </row>
    <row r="93" spans="1:6" ht="12.75">
      <c r="A93" s="34">
        <v>12</v>
      </c>
      <c r="B93" s="35"/>
      <c r="C93" s="439"/>
      <c r="D93" s="439"/>
      <c r="E93" s="439"/>
      <c r="F93" s="441">
        <f t="shared" si="4"/>
        <v>0</v>
      </c>
    </row>
    <row r="94" spans="1:6" ht="12.75">
      <c r="A94" s="34">
        <v>13</v>
      </c>
      <c r="B94" s="35"/>
      <c r="C94" s="439"/>
      <c r="D94" s="439"/>
      <c r="E94" s="439"/>
      <c r="F94" s="441">
        <f t="shared" si="4"/>
        <v>0</v>
      </c>
    </row>
    <row r="95" spans="1:6" ht="12" customHeight="1">
      <c r="A95" s="34">
        <v>14</v>
      </c>
      <c r="B95" s="35"/>
      <c r="C95" s="439"/>
      <c r="D95" s="439"/>
      <c r="E95" s="439"/>
      <c r="F95" s="441">
        <f t="shared" si="4"/>
        <v>0</v>
      </c>
    </row>
    <row r="96" spans="1:6" ht="12.75">
      <c r="A96" s="34">
        <v>15</v>
      </c>
      <c r="B96" s="35"/>
      <c r="C96" s="439"/>
      <c r="D96" s="439"/>
      <c r="E96" s="439"/>
      <c r="F96" s="441">
        <f t="shared" si="4"/>
        <v>0</v>
      </c>
    </row>
    <row r="97" spans="1:16" ht="15" customHeight="1">
      <c r="A97" s="36" t="s">
        <v>562</v>
      </c>
      <c r="B97" s="37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09"/>
      <c r="H97" s="509"/>
      <c r="I97" s="509"/>
      <c r="J97" s="509"/>
      <c r="K97" s="509"/>
      <c r="L97" s="509"/>
      <c r="M97" s="509"/>
      <c r="N97" s="509"/>
      <c r="O97" s="509"/>
      <c r="P97" s="509"/>
    </row>
    <row r="98" spans="1:6" ht="15.75" customHeight="1">
      <c r="A98" s="34" t="s">
        <v>829</v>
      </c>
      <c r="B98" s="38"/>
      <c r="C98" s="427"/>
      <c r="D98" s="427"/>
      <c r="E98" s="427"/>
      <c r="F98" s="440"/>
    </row>
    <row r="99" spans="1:6" ht="12.75">
      <c r="A99" s="34" t="s">
        <v>541</v>
      </c>
      <c r="B99" s="38"/>
      <c r="C99" s="439"/>
      <c r="D99" s="439"/>
      <c r="E99" s="439"/>
      <c r="F99" s="441">
        <f>C99-E99</f>
        <v>0</v>
      </c>
    </row>
    <row r="100" spans="1:6" ht="12.75">
      <c r="A100" s="34" t="s">
        <v>544</v>
      </c>
      <c r="B100" s="38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4" t="s">
        <v>547</v>
      </c>
      <c r="B101" s="38"/>
      <c r="C101" s="439"/>
      <c r="D101" s="439"/>
      <c r="E101" s="439"/>
      <c r="F101" s="441">
        <f t="shared" si="5"/>
        <v>0</v>
      </c>
    </row>
    <row r="102" spans="1:6" ht="12.75">
      <c r="A102" s="34" t="s">
        <v>550</v>
      </c>
      <c r="B102" s="38"/>
      <c r="C102" s="439"/>
      <c r="D102" s="439"/>
      <c r="E102" s="439"/>
      <c r="F102" s="441">
        <f t="shared" si="5"/>
        <v>0</v>
      </c>
    </row>
    <row r="103" spans="1:6" ht="12.75">
      <c r="A103" s="34">
        <v>5</v>
      </c>
      <c r="B103" s="35"/>
      <c r="C103" s="439"/>
      <c r="D103" s="439"/>
      <c r="E103" s="439"/>
      <c r="F103" s="441">
        <f t="shared" si="5"/>
        <v>0</v>
      </c>
    </row>
    <row r="104" spans="1:6" ht="12.75">
      <c r="A104" s="34">
        <v>6</v>
      </c>
      <c r="B104" s="35"/>
      <c r="C104" s="439"/>
      <c r="D104" s="439"/>
      <c r="E104" s="439"/>
      <c r="F104" s="441">
        <f t="shared" si="5"/>
        <v>0</v>
      </c>
    </row>
    <row r="105" spans="1:6" ht="12.75">
      <c r="A105" s="34">
        <v>7</v>
      </c>
      <c r="B105" s="35"/>
      <c r="C105" s="439"/>
      <c r="D105" s="439"/>
      <c r="E105" s="439"/>
      <c r="F105" s="441">
        <f t="shared" si="5"/>
        <v>0</v>
      </c>
    </row>
    <row r="106" spans="1:6" ht="12.75">
      <c r="A106" s="34">
        <v>8</v>
      </c>
      <c r="B106" s="35"/>
      <c r="C106" s="439"/>
      <c r="D106" s="439"/>
      <c r="E106" s="439"/>
      <c r="F106" s="441">
        <f t="shared" si="5"/>
        <v>0</v>
      </c>
    </row>
    <row r="107" spans="1:6" ht="12" customHeight="1">
      <c r="A107" s="34">
        <v>9</v>
      </c>
      <c r="B107" s="35"/>
      <c r="C107" s="439"/>
      <c r="D107" s="439"/>
      <c r="E107" s="439"/>
      <c r="F107" s="441">
        <f t="shared" si="5"/>
        <v>0</v>
      </c>
    </row>
    <row r="108" spans="1:6" ht="12.75">
      <c r="A108" s="34">
        <v>10</v>
      </c>
      <c r="B108" s="35"/>
      <c r="C108" s="439"/>
      <c r="D108" s="439"/>
      <c r="E108" s="439"/>
      <c r="F108" s="441">
        <f t="shared" si="5"/>
        <v>0</v>
      </c>
    </row>
    <row r="109" spans="1:6" ht="12.75">
      <c r="A109" s="34">
        <v>11</v>
      </c>
      <c r="B109" s="35"/>
      <c r="C109" s="439"/>
      <c r="D109" s="439"/>
      <c r="E109" s="439"/>
      <c r="F109" s="441">
        <f t="shared" si="5"/>
        <v>0</v>
      </c>
    </row>
    <row r="110" spans="1:6" ht="12.75">
      <c r="A110" s="34">
        <v>12</v>
      </c>
      <c r="B110" s="35"/>
      <c r="C110" s="439"/>
      <c r="D110" s="439"/>
      <c r="E110" s="439"/>
      <c r="F110" s="441">
        <f t="shared" si="5"/>
        <v>0</v>
      </c>
    </row>
    <row r="111" spans="1:6" ht="12.75">
      <c r="A111" s="34">
        <v>13</v>
      </c>
      <c r="B111" s="35"/>
      <c r="C111" s="439"/>
      <c r="D111" s="439"/>
      <c r="E111" s="439"/>
      <c r="F111" s="441">
        <f t="shared" si="5"/>
        <v>0</v>
      </c>
    </row>
    <row r="112" spans="1:6" ht="12" customHeight="1">
      <c r="A112" s="34">
        <v>14</v>
      </c>
      <c r="B112" s="35"/>
      <c r="C112" s="439"/>
      <c r="D112" s="439"/>
      <c r="E112" s="439"/>
      <c r="F112" s="441">
        <f t="shared" si="5"/>
        <v>0</v>
      </c>
    </row>
    <row r="113" spans="1:6" ht="12.75">
      <c r="A113" s="34">
        <v>15</v>
      </c>
      <c r="B113" s="35"/>
      <c r="C113" s="439"/>
      <c r="D113" s="439"/>
      <c r="E113" s="439"/>
      <c r="F113" s="441">
        <f t="shared" si="5"/>
        <v>0</v>
      </c>
    </row>
    <row r="114" spans="1:16" ht="11.25" customHeight="1">
      <c r="A114" s="36" t="s">
        <v>579</v>
      </c>
      <c r="B114" s="37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09"/>
      <c r="H114" s="509"/>
      <c r="I114" s="509"/>
      <c r="J114" s="509"/>
      <c r="K114" s="509"/>
      <c r="L114" s="509"/>
      <c r="M114" s="509"/>
      <c r="N114" s="509"/>
      <c r="O114" s="509"/>
      <c r="P114" s="509"/>
    </row>
    <row r="115" spans="1:6" ht="15" customHeight="1">
      <c r="A115" s="34" t="s">
        <v>831</v>
      </c>
      <c r="B115" s="38"/>
      <c r="C115" s="427"/>
      <c r="D115" s="427"/>
      <c r="E115" s="427"/>
      <c r="F115" s="440"/>
    </row>
    <row r="116" spans="1:6" ht="12.75">
      <c r="A116" s="34" t="s">
        <v>541</v>
      </c>
      <c r="B116" s="38"/>
      <c r="C116" s="439"/>
      <c r="D116" s="439"/>
      <c r="E116" s="439"/>
      <c r="F116" s="441">
        <f>C116-E116</f>
        <v>0</v>
      </c>
    </row>
    <row r="117" spans="1:6" ht="12.75">
      <c r="A117" s="34" t="s">
        <v>544</v>
      </c>
      <c r="B117" s="38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4" t="s">
        <v>547</v>
      </c>
      <c r="B118" s="38"/>
      <c r="C118" s="439"/>
      <c r="D118" s="439"/>
      <c r="E118" s="439"/>
      <c r="F118" s="441">
        <f t="shared" si="6"/>
        <v>0</v>
      </c>
    </row>
    <row r="119" spans="1:6" ht="12.75">
      <c r="A119" s="34" t="s">
        <v>550</v>
      </c>
      <c r="B119" s="38"/>
      <c r="C119" s="439"/>
      <c r="D119" s="439"/>
      <c r="E119" s="439"/>
      <c r="F119" s="441">
        <f t="shared" si="6"/>
        <v>0</v>
      </c>
    </row>
    <row r="120" spans="1:6" ht="12.75">
      <c r="A120" s="34">
        <v>5</v>
      </c>
      <c r="B120" s="35"/>
      <c r="C120" s="439"/>
      <c r="D120" s="439"/>
      <c r="E120" s="439"/>
      <c r="F120" s="441">
        <f t="shared" si="6"/>
        <v>0</v>
      </c>
    </row>
    <row r="121" spans="1:6" ht="12.75">
      <c r="A121" s="34">
        <v>6</v>
      </c>
      <c r="B121" s="35"/>
      <c r="C121" s="439"/>
      <c r="D121" s="439"/>
      <c r="E121" s="439"/>
      <c r="F121" s="441">
        <f t="shared" si="6"/>
        <v>0</v>
      </c>
    </row>
    <row r="122" spans="1:6" ht="12.75">
      <c r="A122" s="34">
        <v>7</v>
      </c>
      <c r="B122" s="35"/>
      <c r="C122" s="439"/>
      <c r="D122" s="439"/>
      <c r="E122" s="439"/>
      <c r="F122" s="441">
        <f t="shared" si="6"/>
        <v>0</v>
      </c>
    </row>
    <row r="123" spans="1:6" ht="12.75">
      <c r="A123" s="34">
        <v>8</v>
      </c>
      <c r="B123" s="35"/>
      <c r="C123" s="439"/>
      <c r="D123" s="439"/>
      <c r="E123" s="439"/>
      <c r="F123" s="441">
        <f t="shared" si="6"/>
        <v>0</v>
      </c>
    </row>
    <row r="124" spans="1:6" ht="12" customHeight="1">
      <c r="A124" s="34">
        <v>9</v>
      </c>
      <c r="B124" s="35"/>
      <c r="C124" s="439"/>
      <c r="D124" s="439"/>
      <c r="E124" s="439"/>
      <c r="F124" s="441">
        <f t="shared" si="6"/>
        <v>0</v>
      </c>
    </row>
    <row r="125" spans="1:6" ht="12.75">
      <c r="A125" s="34">
        <v>10</v>
      </c>
      <c r="B125" s="35"/>
      <c r="C125" s="439"/>
      <c r="D125" s="439"/>
      <c r="E125" s="439"/>
      <c r="F125" s="441">
        <f t="shared" si="6"/>
        <v>0</v>
      </c>
    </row>
    <row r="126" spans="1:6" ht="12.75">
      <c r="A126" s="34">
        <v>11</v>
      </c>
      <c r="B126" s="35"/>
      <c r="C126" s="439"/>
      <c r="D126" s="439"/>
      <c r="E126" s="439"/>
      <c r="F126" s="441">
        <f t="shared" si="6"/>
        <v>0</v>
      </c>
    </row>
    <row r="127" spans="1:6" ht="12.75">
      <c r="A127" s="34">
        <v>12</v>
      </c>
      <c r="B127" s="35"/>
      <c r="C127" s="439"/>
      <c r="D127" s="439"/>
      <c r="E127" s="439"/>
      <c r="F127" s="441">
        <f t="shared" si="6"/>
        <v>0</v>
      </c>
    </row>
    <row r="128" spans="1:6" ht="12.75">
      <c r="A128" s="34">
        <v>13</v>
      </c>
      <c r="B128" s="35"/>
      <c r="C128" s="439"/>
      <c r="D128" s="439"/>
      <c r="E128" s="439"/>
      <c r="F128" s="441">
        <f t="shared" si="6"/>
        <v>0</v>
      </c>
    </row>
    <row r="129" spans="1:6" ht="12" customHeight="1">
      <c r="A129" s="34">
        <v>14</v>
      </c>
      <c r="B129" s="35"/>
      <c r="C129" s="439"/>
      <c r="D129" s="439"/>
      <c r="E129" s="439"/>
      <c r="F129" s="441">
        <f t="shared" si="6"/>
        <v>0</v>
      </c>
    </row>
    <row r="130" spans="1:6" ht="12.75">
      <c r="A130" s="34">
        <v>15</v>
      </c>
      <c r="B130" s="35"/>
      <c r="C130" s="439"/>
      <c r="D130" s="439"/>
      <c r="E130" s="439"/>
      <c r="F130" s="441">
        <f t="shared" si="6"/>
        <v>0</v>
      </c>
    </row>
    <row r="131" spans="1:16" ht="15.75" customHeight="1">
      <c r="A131" s="36" t="s">
        <v>598</v>
      </c>
      <c r="B131" s="37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09"/>
      <c r="H131" s="509"/>
      <c r="I131" s="509"/>
      <c r="J131" s="509"/>
      <c r="K131" s="509"/>
      <c r="L131" s="509"/>
      <c r="M131" s="509"/>
      <c r="N131" s="509"/>
      <c r="O131" s="509"/>
      <c r="P131" s="509"/>
    </row>
    <row r="132" spans="1:6" ht="12.75" customHeight="1">
      <c r="A132" s="34" t="s">
        <v>833</v>
      </c>
      <c r="B132" s="38"/>
      <c r="C132" s="427"/>
      <c r="D132" s="427"/>
      <c r="E132" s="427"/>
      <c r="F132" s="440"/>
    </row>
    <row r="133" spans="1:6" ht="12.75">
      <c r="A133" s="34" t="s">
        <v>541</v>
      </c>
      <c r="B133" s="38"/>
      <c r="C133" s="439"/>
      <c r="D133" s="439"/>
      <c r="E133" s="439"/>
      <c r="F133" s="441">
        <f>C133-E133</f>
        <v>0</v>
      </c>
    </row>
    <row r="134" spans="1:6" ht="12.75">
      <c r="A134" s="34" t="s">
        <v>544</v>
      </c>
      <c r="B134" s="38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4" t="s">
        <v>547</v>
      </c>
      <c r="B135" s="38"/>
      <c r="C135" s="439"/>
      <c r="D135" s="439"/>
      <c r="E135" s="439"/>
      <c r="F135" s="441">
        <f t="shared" si="7"/>
        <v>0</v>
      </c>
    </row>
    <row r="136" spans="1:6" ht="12.75">
      <c r="A136" s="34" t="s">
        <v>550</v>
      </c>
      <c r="B136" s="38"/>
      <c r="C136" s="439"/>
      <c r="D136" s="439"/>
      <c r="E136" s="439"/>
      <c r="F136" s="441">
        <f t="shared" si="7"/>
        <v>0</v>
      </c>
    </row>
    <row r="137" spans="1:6" ht="12.75">
      <c r="A137" s="34">
        <v>5</v>
      </c>
      <c r="B137" s="35"/>
      <c r="C137" s="439"/>
      <c r="D137" s="439"/>
      <c r="E137" s="439"/>
      <c r="F137" s="441">
        <f t="shared" si="7"/>
        <v>0</v>
      </c>
    </row>
    <row r="138" spans="1:6" ht="12.75">
      <c r="A138" s="34">
        <v>6</v>
      </c>
      <c r="B138" s="35"/>
      <c r="C138" s="439"/>
      <c r="D138" s="439"/>
      <c r="E138" s="439"/>
      <c r="F138" s="441">
        <f t="shared" si="7"/>
        <v>0</v>
      </c>
    </row>
    <row r="139" spans="1:6" ht="12.75">
      <c r="A139" s="34">
        <v>7</v>
      </c>
      <c r="B139" s="35"/>
      <c r="C139" s="439"/>
      <c r="D139" s="439"/>
      <c r="E139" s="439"/>
      <c r="F139" s="441">
        <f t="shared" si="7"/>
        <v>0</v>
      </c>
    </row>
    <row r="140" spans="1:6" ht="12.75">
      <c r="A140" s="34">
        <v>8</v>
      </c>
      <c r="B140" s="35"/>
      <c r="C140" s="439"/>
      <c r="D140" s="439"/>
      <c r="E140" s="439"/>
      <c r="F140" s="441">
        <f t="shared" si="7"/>
        <v>0</v>
      </c>
    </row>
    <row r="141" spans="1:6" ht="12" customHeight="1">
      <c r="A141" s="34">
        <v>9</v>
      </c>
      <c r="B141" s="35"/>
      <c r="C141" s="439"/>
      <c r="D141" s="439"/>
      <c r="E141" s="439"/>
      <c r="F141" s="441">
        <f t="shared" si="7"/>
        <v>0</v>
      </c>
    </row>
    <row r="142" spans="1:6" ht="12.75">
      <c r="A142" s="34">
        <v>10</v>
      </c>
      <c r="B142" s="35"/>
      <c r="C142" s="439"/>
      <c r="D142" s="439"/>
      <c r="E142" s="439"/>
      <c r="F142" s="441">
        <f t="shared" si="7"/>
        <v>0</v>
      </c>
    </row>
    <row r="143" spans="1:6" ht="12.75">
      <c r="A143" s="34">
        <v>11</v>
      </c>
      <c r="B143" s="35"/>
      <c r="C143" s="439"/>
      <c r="D143" s="439"/>
      <c r="E143" s="439"/>
      <c r="F143" s="441">
        <f t="shared" si="7"/>
        <v>0</v>
      </c>
    </row>
    <row r="144" spans="1:6" ht="12.75">
      <c r="A144" s="34">
        <v>12</v>
      </c>
      <c r="B144" s="35"/>
      <c r="C144" s="439"/>
      <c r="D144" s="439"/>
      <c r="E144" s="439"/>
      <c r="F144" s="441">
        <f t="shared" si="7"/>
        <v>0</v>
      </c>
    </row>
    <row r="145" spans="1:6" ht="12.75">
      <c r="A145" s="34">
        <v>13</v>
      </c>
      <c r="B145" s="35"/>
      <c r="C145" s="439"/>
      <c r="D145" s="439"/>
      <c r="E145" s="439"/>
      <c r="F145" s="441">
        <f t="shared" si="7"/>
        <v>0</v>
      </c>
    </row>
    <row r="146" spans="1:6" ht="12" customHeight="1">
      <c r="A146" s="34">
        <v>14</v>
      </c>
      <c r="B146" s="35"/>
      <c r="C146" s="439"/>
      <c r="D146" s="439"/>
      <c r="E146" s="439"/>
      <c r="F146" s="441">
        <f t="shared" si="7"/>
        <v>0</v>
      </c>
    </row>
    <row r="147" spans="1:6" ht="12.75">
      <c r="A147" s="34">
        <v>15</v>
      </c>
      <c r="B147" s="35"/>
      <c r="C147" s="439"/>
      <c r="D147" s="439"/>
      <c r="E147" s="439"/>
      <c r="F147" s="441">
        <f t="shared" si="7"/>
        <v>0</v>
      </c>
    </row>
    <row r="148" spans="1:16" ht="17.25" customHeight="1">
      <c r="A148" s="36" t="s">
        <v>834</v>
      </c>
      <c r="B148" s="37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09"/>
      <c r="H148" s="509"/>
      <c r="I148" s="509"/>
      <c r="J148" s="509"/>
      <c r="K148" s="509"/>
      <c r="L148" s="509"/>
      <c r="M148" s="509"/>
      <c r="N148" s="509"/>
      <c r="O148" s="509"/>
      <c r="P148" s="509"/>
    </row>
    <row r="149" spans="1:16" ht="19.5" customHeight="1">
      <c r="A149" s="39" t="s">
        <v>843</v>
      </c>
      <c r="B149" s="37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09"/>
      <c r="H149" s="509"/>
      <c r="I149" s="509"/>
      <c r="J149" s="509"/>
      <c r="K149" s="509"/>
      <c r="L149" s="509"/>
      <c r="M149" s="509"/>
      <c r="N149" s="509"/>
      <c r="O149" s="509"/>
      <c r="P149" s="509"/>
    </row>
    <row r="150" spans="1:6" ht="19.5" customHeight="1">
      <c r="A150" s="40"/>
      <c r="B150" s="41"/>
      <c r="C150" s="42"/>
      <c r="D150" s="42"/>
      <c r="E150" s="42"/>
      <c r="F150" s="42"/>
    </row>
    <row r="151" spans="1:6" ht="12.75">
      <c r="A151" s="450" t="str">
        <f>'справка №1-БАЛАНС'!A98</f>
        <v>Дата на съставяне: 28.03.2008 г.</v>
      </c>
      <c r="B151" s="451"/>
      <c r="C151" s="434" t="s">
        <v>380</v>
      </c>
      <c r="D151" s="434" t="s">
        <v>860</v>
      </c>
      <c r="E151" s="434"/>
      <c r="F151" s="434"/>
    </row>
    <row r="152" spans="1:6" ht="12.75">
      <c r="A152" s="510"/>
      <c r="B152" s="511"/>
      <c r="C152" s="316"/>
      <c r="D152" s="577"/>
      <c r="E152" s="316"/>
      <c r="F152" s="577"/>
    </row>
    <row r="153" spans="1:6" ht="12.75">
      <c r="A153" s="510"/>
      <c r="B153" s="511"/>
      <c r="C153" s="434" t="s">
        <v>778</v>
      </c>
      <c r="D153" s="434" t="s">
        <v>861</v>
      </c>
      <c r="E153" s="434"/>
      <c r="F153" s="434"/>
    </row>
    <row r="154" spans="3:5" ht="12.75">
      <c r="C154" s="510"/>
      <c r="E154" s="510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Vania</cp:lastModifiedBy>
  <cp:lastPrinted>2008-03-28T14:33:51Z</cp:lastPrinted>
  <dcterms:created xsi:type="dcterms:W3CDTF">2000-06-29T12:02:40Z</dcterms:created>
  <dcterms:modified xsi:type="dcterms:W3CDTF">2008-03-28T14:38:40Z</dcterms:modified>
  <cp:category/>
  <cp:version/>
  <cp:contentType/>
  <cp:contentStatus/>
</cp:coreProperties>
</file>