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5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<sst xmlns="http://schemas.openxmlformats.org/spreadsheetml/2006/main" count="1079" uniqueCount="866">
  <si>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</si>
  <si>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</si>
  <si>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</si>
  <si>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</si>
  <si>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</si>
  <si>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</si>
  <si>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</si>
  <si>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</si>
  <si>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</si>
  <si>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</si>
  <si>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</si>
  <si>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</si>
  <si>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</si>
  <si>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</si>
  <si>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</si>
  <si>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</si>
  <si>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</si>
  <si>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</si>
  <si>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</si>
  <si>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</si>
  <si>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</si>
  <si>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</si>
  <si>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</si>
  <si>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</si>
  <si>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</si>
  <si>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</si>
  <si>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</si>
  <si>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</si>
  <si>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</si>
  <si>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</si>
  <si>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</si>
  <si>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</si>
  <si>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</si>
  <si>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</si>
  <si>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</si>
  <si>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</si>
  <si>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</si>
  <si>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</si>
  <si>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</si>
  <si>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</si>
  <si>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</si>
  <si>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</si>
  <si>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</si>
  <si>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</si>
  <si>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</si>
  <si>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</si>
  <si>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</si>
  <si>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</si>
  <si>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</si>
  <si>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</si>
  <si>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</si>
  <si>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</si>
  <si>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</si>
  <si>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</si>
  <si>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</si>
  <si>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</si>
  <si>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</si>
  <si>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</si>
  <si>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</si>
  <si>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</si>
  <si>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</si>
  <si>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</si>
  <si>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</si>
  <si>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</si>
  <si>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</si>
  <si>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</si>
  <si>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</si>
  <si>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</si>
  <si>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</si>
  <si>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</si>
  <si>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</si>
  <si>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</si>
  <si>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</si>
  <si>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</si>
  <si>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</si>
  <si>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</si>
  <si>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</si>
  <si>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</si>
  <si>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</si>
  <si>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</si>
  <si>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</si>
  <si>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</si>
  <si>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</si>
  <si>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</si>
  <si>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</si>
  <si>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</si>
  <si>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</si>
  <si>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</si>
  <si>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</si>
  <si>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</si>
  <si>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</si>
  <si>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</si>
  <si>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</si>
  <si>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</si>
  <si>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</si>
  <si>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</si>
  <si>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</si>
  <si>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</si>
  <si>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</si>
  <si>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</si>
  <si>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</si>
  <si>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</si>
  <si>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</si>
  <si>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</si>
  <si>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</si>
  <si>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</si>
  <si>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</si>
  <si>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</si>
  <si>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</si>
  <si>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</si>
  <si>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</si>
  <si>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</si>
  <si>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</si>
  <si>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</si>
  <si>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</si>
  <si>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</si>
  <si>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</si>
  <si>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</si>
  <si>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</si>
  <si>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</si>
  <si>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</si>
  <si>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</si>
  <si>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</si>
  <si>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</si>
  <si>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</si>
  <si>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</si>
  <si>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</si>
  <si>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</si>
  <si>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</si>
  <si>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</si>
  <si>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</si>
  <si>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</si>
  <si>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</si>
  <si>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</si>
  <si>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</si>
  <si>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</si>
  <si>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</si>
  <si>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</si>
  <si>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</si>
  <si>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</si>
  <si>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</si>
  <si>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</si>
  <si>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</si>
  <si>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</si>
  <si>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</si>
  <si>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</si>
  <si>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</si>
  <si>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</si>
  <si>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</si>
  <si>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</si>
  <si>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</si>
  <si>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</si>
  <si>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</si>
  <si>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</si>
  <si>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</si>
  <si>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</si>
  <si>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</si>
  <si>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</si>
  <si>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</si>
  <si>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</si>
  <si>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</si>
  <si>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</si>
  <si>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</si>
  <si>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</si>
  <si>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</si>
  <si>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</si>
  <si>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</si>
  <si>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</si>
  <si>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</si>
  <si>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</si>
  <si>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</si>
  <si>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</si>
  <si>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</si>
  <si>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</si>
  <si>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</si>
  <si>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</si>
  <si>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</si>
  <si>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</si>
  <si>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</si>
  <si>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</si>
  <si>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</si>
  <si>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</si>
  <si>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</si>
  <si>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</si>
  <si>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</si>
  <si>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</si>
  <si>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</si>
  <si>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</si>
  <si>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</si>
  <si>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</si>
  <si>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</si>
  <si>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</si>
  <si>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</si>
  <si>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</si>
  <si>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</si>
  <si>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</si>
  <si>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</si>
  <si>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</si>
  <si>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</si>
  <si>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</si>
  <si>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</si>
  <si>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</si>
  <si>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</si>
  <si>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</si>
  <si>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</si>
  <si>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</si>
  <si>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</si>
  <si>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</si>
  <si>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</si>
  <si>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</si>
  <si>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</si>
  <si>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</si>
  <si>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</si>
  <si>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</si>
  <si>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</si>
  <si>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</si>
  <si>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</si>
  <si>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</si>
  <si>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</si>
  <si>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</si>
  <si>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</si>
  <si>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</si>
  <si>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</si>
  <si>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</si>
  <si>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</si>
  <si>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</si>
  <si>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</si>
  <si>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</si>
  <si>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</si>
  <si>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</si>
  <si>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</si>
  <si>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</si>
  <si>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</si>
  <si>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</si>
  <si>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</si>
  <si>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</si>
  <si>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</si>
  <si>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</si>
  <si>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</si>
  <si>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</si>
  <si>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</si>
  <si>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</si>
  <si>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</si>
  <si>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</si>
  <si>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</si>
  <si>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</si>
  <si>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</si>
  <si>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</si>
  <si>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</si>
  <si>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</si>
  <si>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</si>
  <si>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</si>
  <si>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</si>
  <si>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</si>
  <si>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</si>
  <si>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</si>
  <si>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</si>
  <si>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</si>
  <si>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</si>
  <si>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</si>
  <si>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</si>
  <si>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</si>
  <si>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</si>
  <si>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</si>
  <si>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</si>
  <si>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</si>
  <si>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</si>
  <si>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</si>
  <si>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</si>
  <si>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</si>
  <si>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</si>
  <si>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</si>
  <si>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</si>
  <si>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</si>
  <si>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</si>
  <si>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</si>
  <si>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</si>
  <si>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</si>
  <si>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</si>
  <si>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</si>
  <si>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</si>
  <si>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</si>
  <si>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</si>
  <si>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</si>
  <si>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</si>
  <si>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</si>
  <si>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</si>
  <si>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</si>
  <si>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</si>
  <si>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</si>
  <si>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</si>
  <si>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</si>
  <si>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</si>
  <si>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</si>
  <si>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</si>
  <si>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</si>
  <si>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</si>
  <si>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</si>
  <si>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</si>
  <si>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</si>
  <si>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</si>
  <si>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</si>
  <si>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</si>
  <si>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</si>
  <si>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</si>
  <si>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</si>
  <si>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</si>
  <si>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</si>
  <si>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</si>
  <si>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</si>
  <si>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</si>
  <si>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</si>
  <si>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</si>
  <si>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</si>
  <si>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</si>
  <si>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</si>
  <si>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</si>
  <si>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</si>
  <si>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</si>
  <si>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</si>
  <si>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</si>
  <si>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</si>
  <si>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</si>
  <si>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</si>
  <si>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</si>
  <si>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</si>
  <si>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</si>
  <si>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</si>
  <si>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</si>
  <si>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</si>
  <si>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</si>
  <si>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</si>
  <si>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</si>
  <si>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</si>
  <si>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</si>
  <si>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</si>
  <si>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</si>
  <si>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</si>
  <si>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</si>
  <si>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</si>
  <si>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</si>
  <si>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</si>
  <si>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</si>
  <si>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</si>
  <si>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</si>
  <si>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</si>
  <si>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</si>
  <si>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</si>
  <si>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</si>
  <si>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</si>
  <si>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</si>
  <si>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</si>
  <si>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</si>
  <si>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</si>
  <si>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</si>
  <si>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</si>
  <si>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</si>
  <si>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</si>
  <si>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</si>
  <si>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</si>
  <si>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</si>
  <si>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</si>
  <si>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</si>
  <si>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</si>
  <si>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</si>
  <si>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</si>
  <si>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</si>
  <si>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</si>
  <si>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</si>
  <si>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</si>
  <si>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</si>
  <si>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</si>
  <si>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</si>
  <si>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</si>
  <si>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</si>
  <si>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</si>
  <si>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</si>
  <si>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</si>
  <si>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</si>
  <si>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</si>
  <si>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</si>
  <si>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</si>
  <si>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</si>
  <si>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</si>
  <si>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</si>
  <si>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</si>
  <si>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</si>
  <si>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</si>
  <si>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</si>
  <si>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</si>
  <si>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</si>
  <si>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</si>
  <si>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</si>
  <si>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</si>
  <si>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</si>
  <si>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</si>
  <si>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</si>
  <si>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</si>
  <si>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</si>
  <si>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</si>
  <si>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</si>
  <si>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</si>
  <si>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</si>
  <si>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</si>
  <si>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</si>
  <si>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</si>
  <si>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</si>
  <si>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</si>
  <si>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</si>
  <si>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</si>
  <si>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</si>
  <si>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</si>
  <si>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</si>
  <si>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</si>
  <si>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</si>
  <si>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</si>
  <si>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</si>
  <si>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</si>
  <si>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</si>
  <si>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</si>
  <si>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</si>
  <si>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</si>
  <si>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</si>
  <si>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</si>
  <si>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</si>
  <si>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</si>
  <si>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</si>
  <si>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</si>
  <si>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</si>
  <si>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</si>
  <si>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</si>
  <si>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</si>
  <si>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</si>
  <si>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</si>
  <si>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</si>
  <si>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</si>
  <si>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</si>
  <si>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</si>
  <si>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</si>
  <si>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</si>
  <si>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</si>
  <si>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</si>
  <si>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</si>
  <si>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</si>
  <si>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</si>
  <si>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</si>
  <si>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</si>
  <si>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</si>
  <si>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</si>
  <si>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</si>
  <si>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</si>
  <si>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</si>
  <si>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</si>
  <si>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</si>
  <si>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</si>
  <si>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</si>
  <si>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</si>
  <si>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</si>
  <si>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</si>
  <si>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</si>
  <si>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</si>
  <si>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</si>
  <si>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</si>
  <si>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</si>
  <si>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</si>
  <si>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</si>
  <si>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</si>
  <si>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</si>
  <si>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</si>
  <si>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</si>
  <si>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</si>
  <si>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</si>
  <si>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</si>
  <si>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</si>
  <si>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</si>
  <si>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</si>
  <si>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</si>
  <si>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</si>
  <si>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</si>
  <si>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</si>
  <si>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</si>
  <si>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</si>
  <si>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</si>
  <si>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</si>
  <si>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</si>
  <si>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</si>
  <si>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</si>
  <si>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</si>
  <si>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</si>
  <si>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</si>
  <si>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</si>
  <si>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</si>
  <si>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</si>
  <si>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</si>
  <si>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</si>
  <si>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</si>
  <si>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</si>
  <si>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</si>
  <si>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</si>
  <si>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</si>
  <si>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</si>
  <si>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</si>
  <si>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</si>
  <si>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</si>
  <si>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</si>
  <si>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</si>
  <si>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</si>
  <si>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</si>
  <si>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</si>
  <si>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</si>
  <si>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</si>
  <si>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</si>
  <si>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</si>
  <si>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</si>
  <si>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</si>
  <si>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</si>
  <si>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</si>
  <si>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</si>
  <si>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</si>
  <si>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</si>
  <si>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</si>
  <si>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</si>
  <si>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</si>
  <si>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</si>
  <si>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</si>
  <si>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</si>
  <si>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</si>
  <si>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</si>
  <si>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</si>
  <si>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</si>
  <si>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</si>
  <si>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</si>
  <si>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</si>
  <si>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</si>
  <si>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</si>
  <si>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</si>
  <si>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</si>
  <si>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</si>
  <si>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</si>
  <si>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</si>
  <si>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</si>
  <si>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</si>
  <si>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</si>
  <si>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</si>
  <si>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</si>
  <si>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</si>
  <si>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</si>
  <si>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</si>
  <si>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</si>
  <si>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</si>
  <si>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</si>
  <si>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</si>
  <si>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</si>
  <si>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</si>
  <si>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</si>
  <si>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</si>
  <si>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</si>
  <si>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</si>
  <si>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</si>
  <si>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</si>
  <si>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</si>
  <si>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</si>
  <si>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</si>
  <si>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</si>
  <si>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</si>
  <si>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</si>
  <si>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</si>
  <si>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</si>
  <si>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</si>
  <si>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</si>
  <si>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</si>
  <si>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</si>
  <si>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</si>
  <si>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</si>
  <si>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</si>
  <si>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</si>
  <si>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</si>
  <si>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</si>
  <si>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</si>
  <si>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</si>
  <si>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</si>
  <si>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</si>
  <si>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</si>
  <si>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</si>
  <si>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</si>
  <si>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</si>
  <si>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</si>
  <si>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</si>
  <si>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</si>
  <si>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</si>
  <si>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</si>
  <si>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</si>
  <si>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</si>
  <si>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</si>
  <si>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</si>
  <si>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</si>
  <si>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</si>
  <si>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</si>
  <si>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</si>
  <si>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</si>
  <si>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</si>
  <si>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</si>
  <si>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</si>
  <si>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</si>
  <si>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</si>
  <si>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</si>
  <si>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</si>
  <si>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</si>
  <si>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</si>
  <si>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</si>
  <si>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</si>
  <si>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</si>
  <si>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</si>
  <si>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</si>
  <si>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</si>
  <si>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</si>
  <si>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</si>
  <si>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</si>
  <si>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</si>
  <si>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</si>
  <si>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</si>
  <si>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</si>
  <si>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</si>
  <si>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</si>
  <si>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</si>
  <si>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</si>
  <si>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</si>
  <si>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</si>
  <si>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</si>
  <si>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</si>
  <si>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</si>
  <si>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</si>
  <si>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</si>
  <si>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</si>
  <si>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</si>
  <si>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</si>
  <si>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</si>
  <si>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</si>
  <si>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</si>
  <si>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</si>
  <si>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</si>
  <si>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</si>
  <si>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</si>
  <si>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</si>
  <si>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</si>
  <si>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</si>
  <si>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</si>
  <si>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</si>
  <si>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</si>
  <si>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</si>
  <si>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</si>
  <si>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</si>
  <si>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</si>
  <si>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</si>
  <si>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</si>
  <si>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</si>
  <si>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</si>
  <si>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</si>
  <si>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</si>
  <si>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</si>
  <si>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</si>
  <si>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</si>
  <si>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</si>
  <si>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</si>
  <si>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</si>
  <si>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</si>
  <si>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</si>
  <si>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</si>
  <si>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</si>
  <si>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</si>
  <si>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</si>
  <si>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</si>
  <si>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</si>
  <si>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</si>
  <si>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</si>
  <si>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</si>
  <si>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</si>
  <si>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</si>
  <si>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</si>
  <si>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</si>
  <si>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</si>
  <si>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</si>
  <si>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</si>
  <si>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</si>
  <si>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</si>
  <si>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</si>
  <si>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</si>
  <si>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</si>
  <si>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</si>
  <si>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</si>
  <si>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</si>
  <si>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</si>
  <si>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</si>
  <si>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</si>
  <si>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</si>
  <si>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</si>
  <si>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</si>
  <si>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</si>
  <si>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</si>
  <si>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</si>
  <si>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</si>
  <si>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</si>
  <si>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</si>
  <si>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</si>
  <si>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</si>
  <si>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</si>
  <si>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</si>
  <si>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</si>
  <si>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</si>
  <si>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</si>
  <si>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</si>
  <si>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</si>
  <si>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</si>
  <si>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</si>
  <si>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</si>
  <si>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</si>
  <si>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</si>
  <si>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</si>
  <si>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</si>
  <si>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</si>
  <si>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</si>
  <si>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</si>
  <si>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</si>
  <si>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</si>
  <si>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</si>
  <si>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</si>
  <si>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</si>
  <si>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</si>
  <si>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</si>
  <si>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</si>
  <si>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</si>
  <si>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</si>
  <si>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</si>
  <si>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</si>
  <si>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</si>
  <si>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</si>
  <si>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</si>
  <si>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</si>
  <si>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</si>
  <si>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</si>
  <si>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</si>
  <si>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</si>
  <si>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</si>
  <si>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</si>
  <si>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</si>
  <si>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</si>
  <si>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</si>
  <si>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</si>
  <si>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</si>
  <si>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</si>
  <si>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</si>
  <si>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</si>
  <si>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</si>
  <si>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</si>
  <si>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</si>
  <si>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</si>
  <si>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</si>
  <si>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</si>
  <si>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</si>
  <si>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</si>
  <si>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</si>
  <si>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</si>
  <si>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</si>
  <si>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</si>
  <si>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</si>
  <si>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</si>
  <si>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</si>
  <si>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</si>
  <si>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</si>
  <si>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</si>
  <si>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</si>
  <si>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</si>
  <si>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</si>
  <si>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</si>
  <si>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</si>
  <si>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</si>
  <si>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</si>
  <si>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</si>
  <si>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</si>
  <si>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</si>
  <si>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</si>
  <si>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</si>
  <si>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</si>
  <si>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</si>
  <si>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</si>
  <si>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</si>
  <si>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</si>
  <si>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</si>
  <si>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</si>
  <si>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</si>
  <si>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</si>
  <si>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</si>
  <si>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</si>
  <si>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</si>
  <si>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</si>
  <si>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</si>
  <si>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</si>
  <si>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</si>
  <si>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</si>
  <si>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</si>
  <si>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</si>
  <si>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</si>
  <si>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</si>
  <si>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</si>
  <si>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</si>
  <si>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</si>
  <si>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</si>
  <si>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</si>
  <si>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</si>
  <si>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</si>
  <si>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</si>
  <si>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</si>
  <si>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</si>
  <si>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</si>
  <si>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</si>
  <si>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</si>
  <si>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</si>
  <si>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</si>
  <si>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</si>
  <si>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</si>
  <si>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</si>
  <si>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</si>
  <si>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</si>
  <si>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</si>
  <si>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</si>
  <si>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</si>
  <si>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</si>
  <si>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</si>
  <si>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</si>
  <si>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</si>
  <si>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</si>
  <si>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</si>
  <si>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</si>
  <si>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</si>
  <si>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</si>
  <si>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</si>
  <si>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</si>
  <si>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</si>
  <si>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</si>
  <si>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</si>
  <si>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</si>
  <si>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</si>
  <si>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</si>
  <si>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</si>
  <si>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</si>
  <si>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</si>
  <si>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</si>
  <si>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</si>
  <si>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</si>
  <si>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</si>
  <si>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</si>
  <si>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</si>
  <si>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</si>
  <si>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</si>
  <si>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</si>
  <si>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</si>
  <si>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Прокурист:</t>
  </si>
  <si>
    <t>( Венчо Бачев )</t>
  </si>
  <si>
    <t>(Венчо Бачев )</t>
  </si>
  <si>
    <t>(Елена Васева)</t>
  </si>
  <si>
    <t xml:space="preserve">от 01.01.2011 г. До 30.09.2011 г. </t>
  </si>
  <si>
    <t>Дата на съставяне: 14.10.2011 г.</t>
  </si>
  <si>
    <t>От 01.01.2011 г. До 30.09.2011 г.</t>
  </si>
  <si>
    <t>Дата на съставяне:14.10.2011 г.</t>
  </si>
  <si>
    <t>От 01.01.2011 до 30.09.2011 г.</t>
  </si>
  <si>
    <t>балансова стойност на продадените активи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</si>
</sst>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8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1" fontId="16" fillId="0" borderId="5" xfId="29" applyNumberFormat="1" applyFont="1" applyBorder="1" applyProtection="1">
      <alignment/>
      <protection/>
    </xf>
    <xf numFmtId="1" fontId="23" fillId="0" borderId="5" xfId="25" applyNumberFormat="1" applyFont="1" applyFill="1" applyBorder="1" applyAlignment="1" applyProtection="1">
      <alignment horizontal="right" vertical="center" wrapText="1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0" xfId="25" applyFont="1" applyBorder="1" applyAlignment="1" applyProtection="1">
      <alignment horizontal="right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B57">
      <selection activeCell="G83" sqref="G83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8" t="s">
        <v>1</v>
      </c>
      <c r="B3" s="598"/>
      <c r="C3" s="598"/>
      <c r="D3" s="598"/>
      <c r="E3" s="14" t="s">
        <v>2</v>
      </c>
      <c r="F3" s="599" t="s">
        <v>3</v>
      </c>
      <c r="G3" s="599"/>
      <c r="H3" s="6">
        <v>819364036</v>
      </c>
    </row>
    <row r="4" spans="1:8" ht="12.75" customHeight="1">
      <c r="A4" s="598" t="s">
        <v>4</v>
      </c>
      <c r="B4" s="598"/>
      <c r="C4" s="598"/>
      <c r="D4" s="598"/>
      <c r="E4" s="15" t="s">
        <v>5</v>
      </c>
      <c r="F4" s="16"/>
      <c r="G4" s="17" t="s">
        <v>6</v>
      </c>
      <c r="H4" s="5">
        <v>201</v>
      </c>
    </row>
    <row r="5" spans="1:8" ht="15">
      <c r="A5" s="598" t="s">
        <v>7</v>
      </c>
      <c r="B5" s="598"/>
      <c r="C5" s="598"/>
      <c r="D5" s="598"/>
      <c r="E5" s="18" t="s">
        <v>860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3501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5100</v>
      </c>
      <c r="D12" s="46">
        <v>5358</v>
      </c>
      <c r="E12" s="41" t="s">
        <v>28</v>
      </c>
      <c r="F12" s="47" t="s">
        <v>29</v>
      </c>
      <c r="G12" s="49"/>
      <c r="H12" s="49">
        <v>536</v>
      </c>
    </row>
    <row r="13" spans="1:8" ht="15">
      <c r="A13" s="39" t="s">
        <v>30</v>
      </c>
      <c r="B13" s="45" t="s">
        <v>31</v>
      </c>
      <c r="C13" s="46">
        <v>1</v>
      </c>
      <c r="D13" s="46">
        <v>2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/>
      <c r="D16" s="46">
        <v>0</v>
      </c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/>
      <c r="D17" s="46"/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/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8602</v>
      </c>
      <c r="D19" s="59">
        <f>SUM(D11:D18)</f>
        <v>8848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6016</v>
      </c>
      <c r="D20" s="46">
        <v>5515</v>
      </c>
      <c r="E20" s="41" t="s">
        <v>59</v>
      </c>
      <c r="F20" s="47" t="s">
        <v>60</v>
      </c>
      <c r="G20" s="60"/>
      <c r="H20" s="60"/>
    </row>
    <row r="21" spans="1:18" ht="15">
      <c r="A21" s="39" t="s">
        <v>61</v>
      </c>
      <c r="B21" s="61" t="s">
        <v>62</v>
      </c>
      <c r="C21" s="46"/>
      <c r="D21" s="46"/>
      <c r="E21" s="62" t="s">
        <v>63</v>
      </c>
      <c r="F21" s="47" t="s">
        <v>64</v>
      </c>
      <c r="G21" s="63">
        <f>SUM(G22:G24)</f>
        <v>8617</v>
      </c>
      <c r="H21" s="63">
        <f>SUM(H22:H24)</f>
        <v>8617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8617</v>
      </c>
      <c r="H22" s="48">
        <v>8617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0</v>
      </c>
      <c r="D24" s="46">
        <v>1</v>
      </c>
      <c r="E24" s="41" t="s">
        <v>74</v>
      </c>
      <c r="F24" s="47" t="s">
        <v>75</v>
      </c>
      <c r="G24" s="48"/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8617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0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96</v>
      </c>
      <c r="H27" s="53">
        <f>SUM(H28:H30)</f>
        <v>165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357</v>
      </c>
      <c r="H28" s="48">
        <v>426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916</v>
      </c>
      <c r="H31" s="60">
        <v>0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0</v>
      </c>
      <c r="H32" s="68">
        <v>-207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1012</v>
      </c>
      <c r="H33" s="53">
        <f>H27+H31+H32</f>
        <v>-42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10165</v>
      </c>
      <c r="H36" s="53">
        <f>H25+H17+H33</f>
        <v>9111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80</v>
      </c>
      <c r="H53" s="48">
        <v>0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14618</v>
      </c>
      <c r="D55" s="59">
        <f>D19+D20+D21+D27+D32+D45+D51+D53+D54</f>
        <v>14364</v>
      </c>
      <c r="E55" s="41" t="s">
        <v>175</v>
      </c>
      <c r="F55" s="77" t="s">
        <v>176</v>
      </c>
      <c r="G55" s="53">
        <f>G49+G51+G52+G53+G54</f>
        <v>80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3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0</v>
      </c>
      <c r="D59" s="46">
        <v>0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3944</v>
      </c>
      <c r="H61" s="53">
        <f>SUM(H62:H68)</f>
        <v>4779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/>
      <c r="H62" s="48"/>
    </row>
    <row r="63" spans="1:13" ht="15">
      <c r="A63" s="39" t="s">
        <v>198</v>
      </c>
      <c r="B63" s="45" t="s">
        <v>199</v>
      </c>
      <c r="C63" s="46"/>
      <c r="D63" s="46">
        <v>0</v>
      </c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3</v>
      </c>
      <c r="D64" s="59">
        <f>SUM(D58:D63)</f>
        <v>3</v>
      </c>
      <c r="E64" s="41" t="s">
        <v>203</v>
      </c>
      <c r="F64" s="47" t="s">
        <v>204</v>
      </c>
      <c r="G64" s="48">
        <v>435</v>
      </c>
      <c r="H64" s="48">
        <v>436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24</v>
      </c>
      <c r="H66" s="48">
        <v>13</v>
      </c>
    </row>
    <row r="67" spans="1:8" ht="15">
      <c r="A67" s="39" t="s">
        <v>210</v>
      </c>
      <c r="B67" s="45" t="s">
        <v>211</v>
      </c>
      <c r="C67" s="46">
        <v>0</v>
      </c>
      <c r="D67" s="46">
        <v>0</v>
      </c>
      <c r="E67" s="41" t="s">
        <v>212</v>
      </c>
      <c r="F67" s="47" t="s">
        <v>213</v>
      </c>
      <c r="G67" s="48">
        <v>7</v>
      </c>
      <c r="H67" s="48">
        <v>3</v>
      </c>
    </row>
    <row r="68" spans="1:8" ht="15">
      <c r="A68" s="39" t="s">
        <v>214</v>
      </c>
      <c r="B68" s="45" t="s">
        <v>215</v>
      </c>
      <c r="C68" s="46">
        <v>12</v>
      </c>
      <c r="D68" s="46">
        <v>45</v>
      </c>
      <c r="E68" s="41" t="s">
        <v>216</v>
      </c>
      <c r="F68" s="47" t="s">
        <v>217</v>
      </c>
      <c r="G68" s="48">
        <v>3478</v>
      </c>
      <c r="H68" s="48">
        <v>4327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715</v>
      </c>
      <c r="H69" s="48">
        <v>806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>
        <v>0</v>
      </c>
      <c r="H70" s="48">
        <v>0</v>
      </c>
    </row>
    <row r="71" spans="1:18" ht="15">
      <c r="A71" s="39" t="s">
        <v>225</v>
      </c>
      <c r="B71" s="45" t="s">
        <v>226</v>
      </c>
      <c r="C71" s="46"/>
      <c r="D71" s="46">
        <v>0</v>
      </c>
      <c r="E71" s="66" t="s">
        <v>48</v>
      </c>
      <c r="F71" s="94" t="s">
        <v>227</v>
      </c>
      <c r="G71" s="95">
        <f>G59+G60+G61+G69+G70</f>
        <v>4659</v>
      </c>
      <c r="H71" s="95">
        <f>H59+H60+H61+H69+H70</f>
        <v>5585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>
        <v>0</v>
      </c>
      <c r="D74" s="46">
        <v>6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12</v>
      </c>
      <c r="D75" s="59">
        <f>SUM(D67:D74)</f>
        <v>51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4659</v>
      </c>
      <c r="H79" s="107">
        <f>H71+H74+H75+H76</f>
        <v>5585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3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1</v>
      </c>
      <c r="D88" s="46">
        <v>9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267</v>
      </c>
      <c r="D90" s="46">
        <v>269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271</v>
      </c>
      <c r="D91" s="59">
        <f>SUM(D87:D90)</f>
        <v>278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286</v>
      </c>
      <c r="D93" s="59">
        <f>D64+D75+D84+D91+D92</f>
        <v>332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14904</v>
      </c>
      <c r="D94" s="115">
        <f>D93+D55</f>
        <v>14696</v>
      </c>
      <c r="E94" s="116" t="s">
        <v>273</v>
      </c>
      <c r="F94" s="117" t="s">
        <v>274</v>
      </c>
      <c r="G94" s="118">
        <f>G36+G39+G55+G79</f>
        <v>14904</v>
      </c>
      <c r="H94" s="118">
        <f>H36+H39+H55+H79</f>
        <v>14696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861</v>
      </c>
      <c r="B98" s="126"/>
      <c r="C98" s="5"/>
      <c r="D98" s="5"/>
      <c r="E98" s="5" t="s">
        <v>276</v>
      </c>
      <c r="F98" s="5" t="s">
        <v>856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859</v>
      </c>
      <c r="F99" s="5" t="s">
        <v>857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1">
      <selection activeCell="G42" sqref="G42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600" t="s">
        <v>277</v>
      </c>
      <c r="B1" s="600"/>
      <c r="C1" s="600"/>
      <c r="D1" s="600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1" t="s">
        <v>3</v>
      </c>
      <c r="G2" s="601"/>
      <c r="H2" s="139">
        <f>'справка _1_БАЛАНС'!H3</f>
        <v>819364036</v>
      </c>
    </row>
    <row r="3" spans="1:8" s="137" customFormat="1" ht="12.75">
      <c r="A3" s="141" t="s">
        <v>278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862</v>
      </c>
      <c r="C4" s="145"/>
      <c r="D4" s="145"/>
      <c r="E4" s="146"/>
      <c r="F4" s="147"/>
      <c r="G4" s="136"/>
      <c r="H4" s="148" t="s">
        <v>279</v>
      </c>
    </row>
    <row r="5" spans="1:8" ht="24">
      <c r="A5" s="149" t="s">
        <v>280</v>
      </c>
      <c r="B5" s="150" t="s">
        <v>10</v>
      </c>
      <c r="C5" s="149" t="s">
        <v>11</v>
      </c>
      <c r="D5" s="151" t="s">
        <v>15</v>
      </c>
      <c r="E5" s="149" t="s">
        <v>281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282</v>
      </c>
      <c r="B7" s="153"/>
      <c r="C7" s="154"/>
      <c r="D7" s="154"/>
      <c r="E7" s="153" t="s">
        <v>283</v>
      </c>
      <c r="F7" s="155"/>
      <c r="G7" s="156"/>
      <c r="H7" s="156"/>
    </row>
    <row r="8" spans="1:8" ht="12">
      <c r="A8" s="157" t="s">
        <v>284</v>
      </c>
      <c r="B8" s="157"/>
      <c r="C8" s="158"/>
      <c r="D8" s="159"/>
      <c r="E8" s="157" t="s">
        <v>285</v>
      </c>
      <c r="F8" s="155"/>
      <c r="G8" s="156"/>
      <c r="H8" s="156"/>
    </row>
    <row r="9" spans="1:8" ht="12">
      <c r="A9" s="160" t="s">
        <v>286</v>
      </c>
      <c r="B9" s="161" t="s">
        <v>287</v>
      </c>
      <c r="C9" s="162">
        <v>10</v>
      </c>
      <c r="D9" s="162">
        <v>7</v>
      </c>
      <c r="E9" s="160" t="s">
        <v>288</v>
      </c>
      <c r="F9" s="163" t="s">
        <v>289</v>
      </c>
      <c r="G9" s="164">
        <v>4</v>
      </c>
      <c r="H9" s="164">
        <v>0</v>
      </c>
    </row>
    <row r="10" spans="1:8" ht="12">
      <c r="A10" s="160" t="s">
        <v>290</v>
      </c>
      <c r="B10" s="161" t="s">
        <v>291</v>
      </c>
      <c r="C10" s="162">
        <v>18</v>
      </c>
      <c r="D10" s="162">
        <v>24</v>
      </c>
      <c r="E10" s="160" t="s">
        <v>292</v>
      </c>
      <c r="F10" s="163" t="s">
        <v>293</v>
      </c>
      <c r="G10" s="164"/>
      <c r="H10" s="164"/>
    </row>
    <row r="11" spans="1:8" ht="12">
      <c r="A11" s="160" t="s">
        <v>294</v>
      </c>
      <c r="B11" s="161" t="s">
        <v>295</v>
      </c>
      <c r="C11" s="162">
        <v>183</v>
      </c>
      <c r="D11" s="162">
        <v>163</v>
      </c>
      <c r="E11" s="165" t="s">
        <v>296</v>
      </c>
      <c r="F11" s="163" t="s">
        <v>297</v>
      </c>
      <c r="G11" s="164">
        <v>28</v>
      </c>
      <c r="H11" s="164">
        <v>2</v>
      </c>
    </row>
    <row r="12" spans="1:8" ht="12">
      <c r="A12" s="160" t="s">
        <v>298</v>
      </c>
      <c r="B12" s="161" t="s">
        <v>299</v>
      </c>
      <c r="C12" s="162">
        <v>92</v>
      </c>
      <c r="D12" s="162">
        <v>99</v>
      </c>
      <c r="E12" s="165" t="s">
        <v>80</v>
      </c>
      <c r="F12" s="163" t="s">
        <v>300</v>
      </c>
      <c r="G12" s="164">
        <v>135</v>
      </c>
      <c r="H12" s="164">
        <v>187</v>
      </c>
    </row>
    <row r="13" spans="1:18" ht="12">
      <c r="A13" s="160" t="s">
        <v>301</v>
      </c>
      <c r="B13" s="161" t="s">
        <v>302</v>
      </c>
      <c r="C13" s="162">
        <v>15</v>
      </c>
      <c r="D13" s="162">
        <v>16</v>
      </c>
      <c r="E13" s="166" t="s">
        <v>53</v>
      </c>
      <c r="F13" s="167" t="s">
        <v>303</v>
      </c>
      <c r="G13" s="170">
        <f>SUM(G9:G12)</f>
        <v>167</v>
      </c>
      <c r="H13" s="170">
        <f>SUM(H9:H12)</f>
        <v>189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304</v>
      </c>
      <c r="B14" s="161" t="s">
        <v>305</v>
      </c>
      <c r="C14" s="162"/>
      <c r="D14" s="162"/>
      <c r="E14" s="165"/>
      <c r="F14" s="169"/>
      <c r="G14" s="170"/>
      <c r="H14" s="170"/>
    </row>
    <row r="15" spans="1:8" ht="24">
      <c r="A15" s="160" t="s">
        <v>306</v>
      </c>
      <c r="B15" s="161" t="s">
        <v>307</v>
      </c>
      <c r="C15" s="171"/>
      <c r="D15" s="171"/>
      <c r="E15" s="157" t="s">
        <v>308</v>
      </c>
      <c r="F15" s="172" t="s">
        <v>309</v>
      </c>
      <c r="G15" s="164"/>
      <c r="H15" s="164"/>
    </row>
    <row r="16" spans="1:8" ht="12">
      <c r="A16" s="160" t="s">
        <v>310</v>
      </c>
      <c r="B16" s="161" t="s">
        <v>311</v>
      </c>
      <c r="C16" s="171">
        <v>150</v>
      </c>
      <c r="D16" s="171">
        <v>1</v>
      </c>
      <c r="E16" s="160" t="s">
        <v>312</v>
      </c>
      <c r="F16" s="169" t="s">
        <v>313</v>
      </c>
      <c r="G16" s="173"/>
      <c r="H16" s="173"/>
    </row>
    <row r="17" spans="1:8" ht="12">
      <c r="A17" s="174" t="s">
        <v>865</v>
      </c>
      <c r="B17" s="161" t="s">
        <v>314</v>
      </c>
      <c r="C17" s="175">
        <v>17</v>
      </c>
      <c r="D17" s="175"/>
      <c r="E17" s="157"/>
      <c r="F17" s="155"/>
      <c r="G17" s="170"/>
      <c r="H17" s="170"/>
    </row>
    <row r="18" spans="1:8" ht="12">
      <c r="A18" s="174" t="s">
        <v>315</v>
      </c>
      <c r="B18" s="161" t="s">
        <v>316</v>
      </c>
      <c r="C18" s="175"/>
      <c r="D18" s="175"/>
      <c r="E18" s="157" t="s">
        <v>317</v>
      </c>
      <c r="F18" s="155"/>
      <c r="G18" s="170"/>
      <c r="H18" s="170"/>
    </row>
    <row r="19" spans="1:15" ht="12">
      <c r="A19" s="166" t="s">
        <v>53</v>
      </c>
      <c r="B19" s="176" t="s">
        <v>318</v>
      </c>
      <c r="C19" s="177">
        <f>SUM(C9:C18)</f>
        <v>485</v>
      </c>
      <c r="D19" s="177">
        <f>SUM(D9:D18)</f>
        <v>310</v>
      </c>
      <c r="E19" s="155" t="s">
        <v>319</v>
      </c>
      <c r="F19" s="169" t="s">
        <v>320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321</v>
      </c>
      <c r="F20" s="169" t="s">
        <v>322</v>
      </c>
      <c r="G20" s="164">
        <v>4</v>
      </c>
      <c r="H20" s="164">
        <v>0</v>
      </c>
    </row>
    <row r="21" spans="1:8" ht="24">
      <c r="A21" s="157" t="s">
        <v>323</v>
      </c>
      <c r="B21" s="179"/>
      <c r="C21" s="178"/>
      <c r="D21" s="178"/>
      <c r="E21" s="160" t="s">
        <v>324</v>
      </c>
      <c r="F21" s="169" t="s">
        <v>325</v>
      </c>
      <c r="G21" s="164">
        <v>54</v>
      </c>
      <c r="H21" s="164">
        <v>5</v>
      </c>
    </row>
    <row r="22" spans="1:8" ht="24">
      <c r="A22" s="155" t="s">
        <v>326</v>
      </c>
      <c r="B22" s="179" t="s">
        <v>327</v>
      </c>
      <c r="C22" s="162">
        <v>22</v>
      </c>
      <c r="D22" s="162">
        <v>18</v>
      </c>
      <c r="E22" s="155" t="s">
        <v>328</v>
      </c>
      <c r="F22" s="169" t="s">
        <v>329</v>
      </c>
      <c r="G22" s="164"/>
      <c r="H22" s="164"/>
    </row>
    <row r="23" spans="1:8" ht="24">
      <c r="A23" s="160" t="s">
        <v>330</v>
      </c>
      <c r="B23" s="179" t="s">
        <v>331</v>
      </c>
      <c r="C23" s="162">
        <v>60</v>
      </c>
      <c r="D23" s="162">
        <v>73</v>
      </c>
      <c r="E23" s="160" t="s">
        <v>332</v>
      </c>
      <c r="F23" s="169" t="s">
        <v>333</v>
      </c>
      <c r="G23" s="164">
        <v>1258</v>
      </c>
      <c r="H23" s="164">
        <v>0</v>
      </c>
    </row>
    <row r="24" spans="1:18" ht="12">
      <c r="A24" s="160" t="s">
        <v>334</v>
      </c>
      <c r="B24" s="179" t="s">
        <v>335</v>
      </c>
      <c r="C24" s="162"/>
      <c r="D24" s="162"/>
      <c r="E24" s="166" t="s">
        <v>105</v>
      </c>
      <c r="F24" s="172" t="s">
        <v>336</v>
      </c>
      <c r="G24" s="170">
        <f>SUM(G19:G23)</f>
        <v>1316</v>
      </c>
      <c r="H24" s="170">
        <f>SUM(H20:H23)</f>
        <v>5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337</v>
      </c>
      <c r="C25" s="162"/>
      <c r="D25" s="162"/>
      <c r="E25" s="174"/>
      <c r="F25" s="155"/>
      <c r="G25" s="170"/>
      <c r="H25" s="170"/>
    </row>
    <row r="26" spans="1:14" ht="12">
      <c r="A26" s="166" t="s">
        <v>78</v>
      </c>
      <c r="B26" s="180" t="s">
        <v>338</v>
      </c>
      <c r="C26" s="177">
        <f>SUM(C22:C25)</f>
        <v>82</v>
      </c>
      <c r="D26" s="177">
        <f>SUM(D22:D25)</f>
        <v>91</v>
      </c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339</v>
      </c>
      <c r="B28" s="150" t="s">
        <v>340</v>
      </c>
      <c r="C28" s="181">
        <f>C26+C19</f>
        <v>567</v>
      </c>
      <c r="D28" s="181">
        <f>D19+D26</f>
        <v>401</v>
      </c>
      <c r="E28" s="153" t="s">
        <v>341</v>
      </c>
      <c r="F28" s="182" t="s">
        <v>342</v>
      </c>
      <c r="G28" s="596">
        <f>G13+G15+G24</f>
        <v>1483</v>
      </c>
      <c r="H28" s="596">
        <f>H13+H24</f>
        <v>194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343</v>
      </c>
      <c r="B30" s="150" t="s">
        <v>344</v>
      </c>
      <c r="C30" s="181">
        <v>916</v>
      </c>
      <c r="D30" s="181"/>
      <c r="E30" s="153" t="s">
        <v>345</v>
      </c>
      <c r="F30" s="182" t="s">
        <v>346</v>
      </c>
      <c r="G30" s="184">
        <v>0</v>
      </c>
      <c r="H30" s="184">
        <v>207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347</v>
      </c>
      <c r="B31" s="180" t="s">
        <v>348</v>
      </c>
      <c r="C31" s="162"/>
      <c r="D31" s="162"/>
      <c r="E31" s="157" t="s">
        <v>349</v>
      </c>
      <c r="F31" s="169" t="s">
        <v>350</v>
      </c>
      <c r="G31" s="164"/>
      <c r="H31" s="164"/>
    </row>
    <row r="32" spans="1:8" ht="12">
      <c r="A32" s="157" t="s">
        <v>351</v>
      </c>
      <c r="B32" s="186" t="s">
        <v>352</v>
      </c>
      <c r="C32" s="162"/>
      <c r="D32" s="162"/>
      <c r="E32" s="157" t="s">
        <v>353</v>
      </c>
      <c r="F32" s="169" t="s">
        <v>354</v>
      </c>
      <c r="G32" s="164"/>
      <c r="H32" s="164"/>
    </row>
    <row r="33" spans="1:18" ht="12">
      <c r="A33" s="187" t="s">
        <v>355</v>
      </c>
      <c r="B33" s="180" t="s">
        <v>356</v>
      </c>
      <c r="C33" s="177">
        <f>C28</f>
        <v>567</v>
      </c>
      <c r="D33" s="177"/>
      <c r="E33" s="153" t="s">
        <v>357</v>
      </c>
      <c r="F33" s="182" t="s">
        <v>358</v>
      </c>
      <c r="G33" s="188">
        <v>1483</v>
      </c>
      <c r="H33" s="1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359</v>
      </c>
      <c r="B34" s="150" t="s">
        <v>360</v>
      </c>
      <c r="C34" s="181">
        <v>916</v>
      </c>
      <c r="D34" s="181"/>
      <c r="E34" s="187" t="s">
        <v>361</v>
      </c>
      <c r="F34" s="182" t="s">
        <v>362</v>
      </c>
      <c r="G34" s="183"/>
      <c r="H34" s="183">
        <v>207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363</v>
      </c>
      <c r="B35" s="180" t="s">
        <v>364</v>
      </c>
      <c r="C35" s="177"/>
      <c r="D35" s="177"/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365</v>
      </c>
      <c r="B36" s="179" t="s">
        <v>366</v>
      </c>
      <c r="C36" s="162"/>
      <c r="D36" s="162"/>
      <c r="E36" s="189"/>
      <c r="F36" s="155"/>
      <c r="G36" s="170"/>
      <c r="H36" s="170"/>
    </row>
    <row r="37" spans="1:8" ht="24">
      <c r="A37" s="190" t="s">
        <v>367</v>
      </c>
      <c r="B37" s="191" t="s">
        <v>368</v>
      </c>
      <c r="C37" s="171"/>
      <c r="D37" s="171"/>
      <c r="E37" s="189"/>
      <c r="F37" s="169"/>
      <c r="G37" s="170"/>
      <c r="H37" s="170"/>
    </row>
    <row r="38" spans="1:8" ht="12">
      <c r="A38" s="192" t="s">
        <v>369</v>
      </c>
      <c r="B38" s="191" t="s">
        <v>370</v>
      </c>
      <c r="C38" s="193"/>
      <c r="D38" s="193"/>
      <c r="E38" s="189"/>
      <c r="F38" s="169"/>
      <c r="G38" s="170"/>
      <c r="H38" s="170"/>
    </row>
    <row r="39" spans="1:18" ht="12">
      <c r="A39" s="194" t="s">
        <v>371</v>
      </c>
      <c r="B39" s="195" t="s">
        <v>372</v>
      </c>
      <c r="C39" s="196">
        <v>916</v>
      </c>
      <c r="D39" s="196"/>
      <c r="E39" s="197" t="s">
        <v>373</v>
      </c>
      <c r="F39" s="198" t="s">
        <v>374</v>
      </c>
      <c r="G39" s="199">
        <v>0</v>
      </c>
      <c r="H39" s="199">
        <v>207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375</v>
      </c>
      <c r="B40" s="152" t="s">
        <v>376</v>
      </c>
      <c r="C40" s="200"/>
      <c r="D40" s="200"/>
      <c r="E40" s="153" t="s">
        <v>375</v>
      </c>
      <c r="F40" s="198" t="s">
        <v>377</v>
      </c>
      <c r="G40" s="201"/>
      <c r="H40" s="201"/>
    </row>
    <row r="41" spans="1:18" ht="12">
      <c r="A41" s="153" t="s">
        <v>378</v>
      </c>
      <c r="B41" s="149" t="s">
        <v>379</v>
      </c>
      <c r="C41" s="154"/>
      <c r="D41" s="154"/>
      <c r="E41" s="153" t="s">
        <v>380</v>
      </c>
      <c r="F41" s="198" t="s">
        <v>381</v>
      </c>
      <c r="G41" s="154">
        <v>0</v>
      </c>
      <c r="H41" s="154">
        <v>207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382</v>
      </c>
      <c r="B42" s="149" t="s">
        <v>383</v>
      </c>
      <c r="C42" s="188">
        <f>C33+C35+C39</f>
        <v>1483</v>
      </c>
      <c r="D42" s="188">
        <v>401</v>
      </c>
      <c r="E42" s="187" t="s">
        <v>384</v>
      </c>
      <c r="F42" s="195" t="s">
        <v>385</v>
      </c>
      <c r="G42" s="188">
        <f>G41+G13+G24</f>
        <v>1483</v>
      </c>
      <c r="H42" s="188">
        <v>410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2" t="s">
        <v>386</v>
      </c>
      <c r="B45" s="602"/>
      <c r="C45" s="602"/>
      <c r="D45" s="602"/>
      <c r="E45" s="602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861</v>
      </c>
      <c r="B48" s="207"/>
      <c r="C48" s="208" t="s">
        <v>276</v>
      </c>
      <c r="D48" s="207"/>
      <c r="E48" s="207"/>
      <c r="F48" s="208" t="s">
        <v>856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 t="s">
        <v>859</v>
      </c>
      <c r="D49" s="204"/>
      <c r="E49" s="206"/>
      <c r="F49" s="208" t="s">
        <v>857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1">
      <selection activeCell="C42" sqref="C42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3" t="s">
        <v>387</v>
      </c>
      <c r="B2" s="603"/>
      <c r="C2" s="603"/>
      <c r="D2" s="603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278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01.01.2011 г. До 30.09.2011 г. </v>
      </c>
      <c r="C6" s="230"/>
      <c r="D6" s="231" t="s">
        <v>279</v>
      </c>
      <c r="F6" s="232"/>
    </row>
    <row r="7" spans="1:6" ht="33.75" customHeight="1">
      <c r="A7" s="233" t="s">
        <v>388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389</v>
      </c>
      <c r="B9" s="238"/>
      <c r="C9" s="239"/>
      <c r="D9" s="239"/>
      <c r="E9" s="240"/>
      <c r="F9" s="240"/>
    </row>
    <row r="10" spans="1:6" ht="12">
      <c r="A10" s="241" t="s">
        <v>390</v>
      </c>
      <c r="B10" s="242" t="s">
        <v>391</v>
      </c>
      <c r="C10" s="243">
        <v>223</v>
      </c>
      <c r="D10" s="243">
        <v>247</v>
      </c>
      <c r="E10" s="240"/>
      <c r="F10" s="240"/>
    </row>
    <row r="11" spans="1:13" ht="12">
      <c r="A11" s="241" t="s">
        <v>392</v>
      </c>
      <c r="B11" s="242" t="s">
        <v>393</v>
      </c>
      <c r="C11" s="243">
        <v>-125</v>
      </c>
      <c r="D11" s="243">
        <v>-111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394</v>
      </c>
      <c r="B12" s="242" t="s">
        <v>395</v>
      </c>
      <c r="C12" s="243"/>
      <c r="D12" s="243"/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396</v>
      </c>
      <c r="B13" s="242" t="s">
        <v>397</v>
      </c>
      <c r="C13" s="243">
        <v>-62</v>
      </c>
      <c r="D13" s="243">
        <v>-77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398</v>
      </c>
      <c r="B14" s="242" t="s">
        <v>399</v>
      </c>
      <c r="C14" s="243">
        <v>0</v>
      </c>
      <c r="D14" s="243">
        <v>0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400</v>
      </c>
      <c r="B15" s="242" t="s">
        <v>401</v>
      </c>
      <c r="C15" s="243">
        <v>-12</v>
      </c>
      <c r="D15" s="243">
        <v>-11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402</v>
      </c>
      <c r="B16" s="242" t="s">
        <v>403</v>
      </c>
      <c r="C16" s="243"/>
      <c r="D16" s="243"/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404</v>
      </c>
      <c r="B17" s="242" t="s">
        <v>405</v>
      </c>
      <c r="C17" s="243"/>
      <c r="D17" s="243"/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406</v>
      </c>
      <c r="B18" s="247" t="s">
        <v>407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408</v>
      </c>
      <c r="B19" s="242" t="s">
        <v>409</v>
      </c>
      <c r="C19" s="243">
        <v>0</v>
      </c>
      <c r="D19" s="243">
        <v>-16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410</v>
      </c>
      <c r="B20" s="249" t="s">
        <v>411</v>
      </c>
      <c r="C20" s="239">
        <f>SUM(C10:C19)</f>
        <v>24</v>
      </c>
      <c r="D20" s="239">
        <f>SUM(D10:D19)</f>
        <v>32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412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413</v>
      </c>
      <c r="B22" s="242" t="s">
        <v>414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415</v>
      </c>
      <c r="B23" s="242" t="s">
        <v>416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417</v>
      </c>
      <c r="B24" s="242" t="s">
        <v>418</v>
      </c>
      <c r="C24" s="243">
        <v>0</v>
      </c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419</v>
      </c>
      <c r="B25" s="242" t="s">
        <v>420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421</v>
      </c>
      <c r="B26" s="242" t="s">
        <v>422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423</v>
      </c>
      <c r="B27" s="242" t="s">
        <v>424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425</v>
      </c>
      <c r="B28" s="242" t="s">
        <v>426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427</v>
      </c>
      <c r="B29" s="242" t="s">
        <v>428</v>
      </c>
      <c r="C29" s="243">
        <v>4</v>
      </c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406</v>
      </c>
      <c r="B30" s="242" t="s">
        <v>429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430</v>
      </c>
      <c r="B31" s="242" t="s">
        <v>431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432</v>
      </c>
      <c r="B32" s="249" t="s">
        <v>433</v>
      </c>
      <c r="C32" s="239">
        <f>SUM(C22:C31)</f>
        <v>4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434</v>
      </c>
      <c r="B33" s="250"/>
      <c r="C33" s="251"/>
      <c r="D33" s="251"/>
      <c r="E33" s="240"/>
      <c r="F33" s="240"/>
    </row>
    <row r="34" spans="1:6" ht="12">
      <c r="A34" s="241" t="s">
        <v>435</v>
      </c>
      <c r="B34" s="242" t="s">
        <v>436</v>
      </c>
      <c r="C34" s="243"/>
      <c r="D34" s="243">
        <v>0</v>
      </c>
      <c r="E34" s="240"/>
      <c r="F34" s="240"/>
    </row>
    <row r="35" spans="1:6" ht="12">
      <c r="A35" s="246" t="s">
        <v>437</v>
      </c>
      <c r="B35" s="242" t="s">
        <v>438</v>
      </c>
      <c r="C35" s="243"/>
      <c r="D35" s="243">
        <v>0</v>
      </c>
      <c r="E35" s="240"/>
      <c r="F35" s="240"/>
    </row>
    <row r="36" spans="1:6" ht="12">
      <c r="A36" s="241" t="s">
        <v>439</v>
      </c>
      <c r="B36" s="242" t="s">
        <v>440</v>
      </c>
      <c r="C36" s="243"/>
      <c r="D36" s="243">
        <v>0</v>
      </c>
      <c r="E36" s="240"/>
      <c r="F36" s="240"/>
    </row>
    <row r="37" spans="1:6" ht="12">
      <c r="A37" s="241" t="s">
        <v>441</v>
      </c>
      <c r="B37" s="242" t="s">
        <v>442</v>
      </c>
      <c r="C37" s="243">
        <v>-9</v>
      </c>
      <c r="D37" s="243">
        <v>-8</v>
      </c>
      <c r="E37" s="240"/>
      <c r="F37" s="240"/>
    </row>
    <row r="38" spans="1:6" ht="12">
      <c r="A38" s="241" t="s">
        <v>443</v>
      </c>
      <c r="B38" s="242" t="s">
        <v>444</v>
      </c>
      <c r="C38" s="243"/>
      <c r="D38" s="243">
        <v>0</v>
      </c>
      <c r="E38" s="240"/>
      <c r="F38" s="240"/>
    </row>
    <row r="39" spans="1:6" ht="12">
      <c r="A39" s="241" t="s">
        <v>445</v>
      </c>
      <c r="B39" s="242" t="s">
        <v>446</v>
      </c>
      <c r="C39" s="243">
        <v>-22</v>
      </c>
      <c r="D39" s="243">
        <v>-16</v>
      </c>
      <c r="E39" s="240"/>
      <c r="F39" s="240"/>
    </row>
    <row r="40" spans="1:6" ht="12">
      <c r="A40" s="241" t="s">
        <v>447</v>
      </c>
      <c r="B40" s="242" t="s">
        <v>448</v>
      </c>
      <c r="C40" s="243"/>
      <c r="D40" s="243">
        <v>0</v>
      </c>
      <c r="E40" s="240"/>
      <c r="F40" s="240"/>
    </row>
    <row r="41" spans="1:8" ht="12">
      <c r="A41" s="241" t="s">
        <v>449</v>
      </c>
      <c r="B41" s="242" t="s">
        <v>450</v>
      </c>
      <c r="C41" s="243">
        <v>-1</v>
      </c>
      <c r="D41" s="243">
        <v>0</v>
      </c>
      <c r="E41" s="240"/>
      <c r="F41" s="240"/>
      <c r="G41" s="245"/>
      <c r="H41" s="245"/>
    </row>
    <row r="42" spans="1:8" ht="12">
      <c r="A42" s="252" t="s">
        <v>451</v>
      </c>
      <c r="B42" s="249" t="s">
        <v>452</v>
      </c>
      <c r="C42" s="239">
        <f>SUM(C34:C41)</f>
        <v>-32</v>
      </c>
      <c r="D42" s="239">
        <f>SUM(D34:D41)</f>
        <v>-24</v>
      </c>
      <c r="E42" s="240"/>
      <c r="F42" s="240"/>
      <c r="G42" s="245"/>
      <c r="H42" s="245"/>
    </row>
    <row r="43" spans="1:8" ht="12">
      <c r="A43" s="253" t="s">
        <v>453</v>
      </c>
      <c r="B43" s="249" t="s">
        <v>454</v>
      </c>
      <c r="C43" s="239">
        <f>C42+C32+C20</f>
        <v>-4</v>
      </c>
      <c r="D43" s="239">
        <f>D42+D32+D20</f>
        <v>8</v>
      </c>
      <c r="E43" s="240"/>
      <c r="F43" s="240"/>
      <c r="G43" s="245"/>
      <c r="H43" s="245"/>
    </row>
    <row r="44" spans="1:8" ht="12">
      <c r="A44" s="237" t="s">
        <v>455</v>
      </c>
      <c r="B44" s="250" t="s">
        <v>456</v>
      </c>
      <c r="C44" s="254">
        <v>8</v>
      </c>
      <c r="D44" s="254">
        <v>1</v>
      </c>
      <c r="E44" s="240"/>
      <c r="F44" s="240"/>
      <c r="G44" s="245"/>
      <c r="H44" s="245"/>
    </row>
    <row r="45" spans="1:8" ht="12">
      <c r="A45" s="237" t="s">
        <v>457</v>
      </c>
      <c r="B45" s="250" t="s">
        <v>458</v>
      </c>
      <c r="C45" s="239">
        <f>C44+C43</f>
        <v>4</v>
      </c>
      <c r="D45" s="239">
        <f>D44+D43</f>
        <v>9</v>
      </c>
      <c r="E45" s="240"/>
      <c r="F45" s="240"/>
      <c r="G45" s="245"/>
      <c r="H45" s="245"/>
    </row>
    <row r="46" spans="1:8" ht="12">
      <c r="A46" s="241" t="s">
        <v>459</v>
      </c>
      <c r="B46" s="250" t="s">
        <v>460</v>
      </c>
      <c r="C46" s="255">
        <v>4</v>
      </c>
      <c r="D46" s="255">
        <v>9</v>
      </c>
      <c r="E46" s="240"/>
      <c r="F46" s="240"/>
      <c r="G46" s="245"/>
      <c r="H46" s="245"/>
    </row>
    <row r="47" spans="1:8" ht="12">
      <c r="A47" s="241" t="s">
        <v>461</v>
      </c>
      <c r="B47" s="250" t="s">
        <v>462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861</v>
      </c>
      <c r="B51" s="208" t="s">
        <v>276</v>
      </c>
      <c r="C51" s="5"/>
      <c r="D51" s="5" t="s">
        <v>856</v>
      </c>
      <c r="E51" s="258"/>
      <c r="G51" s="245"/>
      <c r="H51" s="245"/>
    </row>
    <row r="52" spans="1:8" ht="14.25">
      <c r="A52" s="259"/>
      <c r="B52" s="207" t="s">
        <v>859</v>
      </c>
      <c r="C52" s="5"/>
      <c r="D52" s="5" t="s">
        <v>858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J33" sqref="J33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9" t="s">
        <v>463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464</v>
      </c>
      <c r="B3" s="610" t="str">
        <f>'справка _1_БАЛАНС'!E3</f>
        <v>"ДУПНИЦА ТАБАК"АД</v>
      </c>
      <c r="C3" s="610"/>
      <c r="D3" s="610"/>
      <c r="E3" s="610"/>
      <c r="F3" s="610"/>
      <c r="G3" s="610"/>
      <c r="H3" s="610"/>
      <c r="I3" s="610"/>
      <c r="J3" s="270"/>
      <c r="K3" s="611" t="s">
        <v>3</v>
      </c>
      <c r="L3" s="611"/>
      <c r="M3" s="273">
        <f>'справка _1_БАЛАНС'!H3</f>
        <v>819364036</v>
      </c>
      <c r="N3" s="266"/>
    </row>
    <row r="4" spans="1:15" s="267" customFormat="1" ht="13.5" customHeight="1">
      <c r="A4" s="272" t="s">
        <v>465</v>
      </c>
      <c r="B4" s="610" t="str">
        <f>'справка _1_БАЛАНС'!E4</f>
        <v> неконсолидиран</v>
      </c>
      <c r="C4" s="610"/>
      <c r="D4" s="610"/>
      <c r="E4" s="610"/>
      <c r="F4" s="610"/>
      <c r="G4" s="610"/>
      <c r="H4" s="610"/>
      <c r="I4" s="610"/>
      <c r="J4" s="274"/>
      <c r="K4" s="611" t="s">
        <v>6</v>
      </c>
      <c r="L4" s="611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5" t="s">
        <v>862</v>
      </c>
      <c r="C5" s="605"/>
      <c r="D5" s="605"/>
      <c r="E5" s="605"/>
      <c r="F5" s="605"/>
      <c r="G5" s="605"/>
      <c r="H5" s="605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6" t="s">
        <v>466</v>
      </c>
      <c r="E6" s="606"/>
      <c r="F6" s="606"/>
      <c r="G6" s="606"/>
      <c r="H6" s="606"/>
      <c r="I6" s="607" t="s">
        <v>467</v>
      </c>
      <c r="J6" s="607"/>
      <c r="K6" s="284"/>
      <c r="L6" s="283"/>
      <c r="M6" s="285"/>
      <c r="N6" s="286"/>
    </row>
    <row r="7" spans="1:14" s="287" customFormat="1" ht="57" customHeight="1">
      <c r="A7" s="288" t="s">
        <v>468</v>
      </c>
      <c r="B7" s="289" t="s">
        <v>469</v>
      </c>
      <c r="C7" s="290" t="s">
        <v>470</v>
      </c>
      <c r="D7" s="291" t="s">
        <v>471</v>
      </c>
      <c r="E7" s="283" t="s">
        <v>472</v>
      </c>
      <c r="F7" s="608" t="s">
        <v>473</v>
      </c>
      <c r="G7" s="608"/>
      <c r="H7" s="608"/>
      <c r="I7" s="283" t="s">
        <v>474</v>
      </c>
      <c r="J7" s="293" t="s">
        <v>475</v>
      </c>
      <c r="K7" s="290" t="s">
        <v>476</v>
      </c>
      <c r="L7" s="290" t="s">
        <v>477</v>
      </c>
      <c r="M7" s="294" t="s">
        <v>478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479</v>
      </c>
      <c r="G8" s="292" t="s">
        <v>480</v>
      </c>
      <c r="H8" s="292" t="s">
        <v>481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482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483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484</v>
      </c>
      <c r="B11" s="303" t="s">
        <v>485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0</v>
      </c>
      <c r="F11" s="309">
        <v>8617</v>
      </c>
      <c r="G11" s="309">
        <f>'справка _1_БАЛАНС'!H23</f>
        <v>0</v>
      </c>
      <c r="H11" s="310">
        <v>0</v>
      </c>
      <c r="I11" s="309">
        <v>356</v>
      </c>
      <c r="J11" s="309">
        <v>-261</v>
      </c>
      <c r="K11" s="310">
        <v>0</v>
      </c>
      <c r="L11" s="311">
        <f>SUM(C11:K11)</f>
        <v>9248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486</v>
      </c>
      <c r="B12" s="303" t="s">
        <v>487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1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488</v>
      </c>
      <c r="B13" s="305" t="s">
        <v>489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490</v>
      </c>
      <c r="B14" s="305" t="s">
        <v>491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492</v>
      </c>
      <c r="B15" s="303" t="s">
        <v>493</v>
      </c>
      <c r="C15" s="317">
        <f>C11+C12</f>
        <v>536</v>
      </c>
      <c r="D15" s="317">
        <f aca="true" t="shared" si="2" ref="D15:M15">D11+D12</f>
        <v>0</v>
      </c>
      <c r="E15" s="317">
        <f t="shared" si="2"/>
        <v>0</v>
      </c>
      <c r="F15" s="317">
        <f t="shared" si="2"/>
        <v>8617</v>
      </c>
      <c r="G15" s="317">
        <f t="shared" si="2"/>
        <v>0</v>
      </c>
      <c r="H15" s="317">
        <v>0</v>
      </c>
      <c r="I15" s="317">
        <f t="shared" si="2"/>
        <v>356</v>
      </c>
      <c r="J15" s="317">
        <f t="shared" si="2"/>
        <v>-261</v>
      </c>
      <c r="K15" s="317">
        <f t="shared" si="2"/>
        <v>0</v>
      </c>
      <c r="L15" s="311">
        <f t="shared" si="1"/>
        <v>9248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494</v>
      </c>
      <c r="B16" s="318" t="s">
        <v>495</v>
      </c>
      <c r="C16" s="319"/>
      <c r="D16" s="320"/>
      <c r="E16" s="320"/>
      <c r="F16" s="320"/>
      <c r="G16" s="320"/>
      <c r="H16" s="321"/>
      <c r="I16" s="322"/>
      <c r="J16" s="323">
        <v>1026</v>
      </c>
      <c r="K16" s="310">
        <v>0</v>
      </c>
      <c r="L16" s="311">
        <f t="shared" si="1"/>
        <v>1026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496</v>
      </c>
      <c r="B17" s="305" t="s">
        <v>497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v>0</v>
      </c>
      <c r="J17" s="324"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498</v>
      </c>
      <c r="B18" s="326" t="s">
        <v>499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500</v>
      </c>
      <c r="B19" s="326" t="s">
        <v>501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502</v>
      </c>
      <c r="B20" s="305" t="s">
        <v>503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504</v>
      </c>
      <c r="B21" s="305" t="s">
        <v>505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506</v>
      </c>
      <c r="B22" s="305" t="s">
        <v>507</v>
      </c>
      <c r="C22" s="327">
        <v>0</v>
      </c>
      <c r="D22" s="327">
        <v>0</v>
      </c>
      <c r="E22" s="327"/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508</v>
      </c>
      <c r="B23" s="305" t="s">
        <v>509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510</v>
      </c>
      <c r="B24" s="305" t="s">
        <v>511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506</v>
      </c>
      <c r="B25" s="305" t="s">
        <v>512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508</v>
      </c>
      <c r="B26" s="305" t="s">
        <v>513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514</v>
      </c>
      <c r="B27" s="305" t="s">
        <v>515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516</v>
      </c>
      <c r="B28" s="305" t="s">
        <v>517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518</v>
      </c>
      <c r="B29" s="303" t="s">
        <v>519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0</v>
      </c>
      <c r="F29" s="313">
        <f t="shared" si="6"/>
        <v>8617</v>
      </c>
      <c r="G29" s="313">
        <f t="shared" si="6"/>
        <v>0</v>
      </c>
      <c r="H29" s="313">
        <f t="shared" si="6"/>
        <v>0</v>
      </c>
      <c r="I29" s="313">
        <v>1273</v>
      </c>
      <c r="J29" s="313">
        <v>-261</v>
      </c>
      <c r="K29" s="313">
        <f t="shared" si="6"/>
        <v>0</v>
      </c>
      <c r="L29" s="311">
        <f>C29+F29+I29+J29</f>
        <v>10165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520</v>
      </c>
      <c r="B30" s="305" t="s">
        <v>521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522</v>
      </c>
      <c r="B31" s="305" t="s">
        <v>523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524</v>
      </c>
      <c r="B32" s="303" t="s">
        <v>525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0</v>
      </c>
      <c r="F32" s="313">
        <f t="shared" si="7"/>
        <v>8617</v>
      </c>
      <c r="G32" s="313">
        <f t="shared" si="7"/>
        <v>0</v>
      </c>
      <c r="H32" s="313">
        <f t="shared" si="7"/>
        <v>0</v>
      </c>
      <c r="I32" s="313">
        <f t="shared" si="7"/>
        <v>1273</v>
      </c>
      <c r="J32" s="313">
        <v>-261</v>
      </c>
      <c r="K32" s="313">
        <f t="shared" si="7"/>
        <v>0</v>
      </c>
      <c r="L32" s="311">
        <v>10165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4" t="s">
        <v>526</v>
      </c>
      <c r="B35" s="604"/>
      <c r="C35" s="604"/>
      <c r="D35" s="604"/>
      <c r="E35" s="604"/>
      <c r="F35" s="604"/>
      <c r="G35" s="604"/>
      <c r="H35" s="604"/>
      <c r="I35" s="604"/>
      <c r="J35" s="604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861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856</v>
      </c>
      <c r="K38" s="333"/>
      <c r="L38" s="334"/>
      <c r="M38" s="334"/>
      <c r="N38" s="316"/>
    </row>
    <row r="39" spans="1:13" ht="12">
      <c r="A39" s="335"/>
      <c r="B39" s="336"/>
      <c r="C39" s="337"/>
      <c r="D39" s="207" t="s">
        <v>859</v>
      </c>
      <c r="E39" s="207"/>
      <c r="F39" s="337"/>
      <c r="G39" s="337"/>
      <c r="H39" s="337"/>
      <c r="I39" s="337"/>
      <c r="J39" s="208" t="s">
        <v>857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1:M1"/>
    <mergeCell ref="B3:I3"/>
    <mergeCell ref="K3:L3"/>
    <mergeCell ref="B4:I4"/>
    <mergeCell ref="K4:L4"/>
    <mergeCell ref="A35:J35"/>
    <mergeCell ref="B5:H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C1">
      <selection activeCell="R26" sqref="R26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7" t="s">
        <v>527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339"/>
      <c r="N1" s="339"/>
      <c r="O1" s="339"/>
      <c r="P1" s="339"/>
      <c r="Q1" s="339"/>
      <c r="R1" s="339"/>
    </row>
    <row r="2" spans="1:18" s="344" customFormat="1" ht="16.5" customHeight="1">
      <c r="A2" s="618" t="s">
        <v>1</v>
      </c>
      <c r="B2" s="618"/>
      <c r="C2" s="618" t="str">
        <f>'справка _1_БАЛАНС'!E3</f>
        <v>"ДУПНИЦА ТАБАК"АД</v>
      </c>
      <c r="D2" s="618"/>
      <c r="E2" s="618"/>
      <c r="F2" s="618"/>
      <c r="G2" s="618"/>
      <c r="H2" s="618"/>
      <c r="I2" s="341"/>
      <c r="J2" s="341"/>
      <c r="K2" s="341"/>
      <c r="L2" s="341"/>
      <c r="M2" s="342" t="s">
        <v>528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8" t="s">
        <v>7</v>
      </c>
      <c r="B3" s="618"/>
      <c r="C3" s="619" t="str">
        <f>'справка _1_БАЛАНС'!E5</f>
        <v>от 01.01.2011 г. До 30.09.2011 г. </v>
      </c>
      <c r="D3" s="619"/>
      <c r="E3" s="619"/>
      <c r="F3" s="619"/>
      <c r="G3" s="619"/>
      <c r="H3" s="345"/>
      <c r="I3" s="345"/>
      <c r="J3" s="345"/>
      <c r="K3" s="345"/>
      <c r="L3" s="345"/>
      <c r="M3" s="615" t="s">
        <v>6</v>
      </c>
      <c r="N3" s="615"/>
      <c r="O3" s="342">
        <f>'справка _1_БАЛАНС'!H4</f>
        <v>201</v>
      </c>
      <c r="P3" s="346"/>
      <c r="Q3" s="346"/>
      <c r="R3" s="347"/>
    </row>
    <row r="4" spans="1:18" ht="12">
      <c r="A4" s="348" t="s">
        <v>529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530</v>
      </c>
    </row>
    <row r="5" spans="1:18" s="355" customFormat="1" ht="30.75" customHeight="1">
      <c r="A5" s="613" t="s">
        <v>468</v>
      </c>
      <c r="B5" s="613"/>
      <c r="C5" s="616" t="s">
        <v>10</v>
      </c>
      <c r="D5" s="613" t="s">
        <v>531</v>
      </c>
      <c r="E5" s="613"/>
      <c r="F5" s="613"/>
      <c r="G5" s="613"/>
      <c r="H5" s="613" t="s">
        <v>532</v>
      </c>
      <c r="I5" s="613"/>
      <c r="J5" s="613" t="s">
        <v>533</v>
      </c>
      <c r="K5" s="613" t="s">
        <v>534</v>
      </c>
      <c r="L5" s="613"/>
      <c r="M5" s="613"/>
      <c r="N5" s="613"/>
      <c r="O5" s="613" t="s">
        <v>532</v>
      </c>
      <c r="P5" s="613"/>
      <c r="Q5" s="613" t="s">
        <v>535</v>
      </c>
      <c r="R5" s="613" t="s">
        <v>536</v>
      </c>
    </row>
    <row r="6" spans="1:18" s="355" customFormat="1" ht="48">
      <c r="A6" s="613"/>
      <c r="B6" s="613"/>
      <c r="C6" s="616"/>
      <c r="D6" s="353" t="s">
        <v>537</v>
      </c>
      <c r="E6" s="353" t="s">
        <v>538</v>
      </c>
      <c r="F6" s="353" t="s">
        <v>539</v>
      </c>
      <c r="G6" s="353" t="s">
        <v>540</v>
      </c>
      <c r="H6" s="353" t="s">
        <v>541</v>
      </c>
      <c r="I6" s="353" t="s">
        <v>542</v>
      </c>
      <c r="J6" s="613"/>
      <c r="K6" s="353" t="s">
        <v>537</v>
      </c>
      <c r="L6" s="353" t="s">
        <v>543</v>
      </c>
      <c r="M6" s="353" t="s">
        <v>544</v>
      </c>
      <c r="N6" s="353" t="s">
        <v>545</v>
      </c>
      <c r="O6" s="353" t="s">
        <v>541</v>
      </c>
      <c r="P6" s="353" t="s">
        <v>542</v>
      </c>
      <c r="Q6" s="613"/>
      <c r="R6" s="613"/>
    </row>
    <row r="7" spans="1:18" s="355" customFormat="1" ht="12">
      <c r="A7" s="614" t="s">
        <v>546</v>
      </c>
      <c r="B7" s="614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547</v>
      </c>
      <c r="B8" s="358" t="s">
        <v>548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549</v>
      </c>
      <c r="B9" s="361" t="s">
        <v>550</v>
      </c>
      <c r="C9" s="362" t="s">
        <v>551</v>
      </c>
      <c r="D9" s="363">
        <v>3488</v>
      </c>
      <c r="E9" s="363">
        <v>13</v>
      </c>
      <c r="F9" s="363">
        <v>0</v>
      </c>
      <c r="G9" s="595">
        <f>D9+E9</f>
        <v>3501</v>
      </c>
      <c r="H9" s="365">
        <v>0</v>
      </c>
      <c r="I9" s="365">
        <v>0</v>
      </c>
      <c r="J9" s="364">
        <v>3501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3501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552</v>
      </c>
      <c r="B10" s="361" t="s">
        <v>553</v>
      </c>
      <c r="C10" s="362" t="s">
        <v>554</v>
      </c>
      <c r="D10" s="363">
        <v>6034</v>
      </c>
      <c r="E10" s="363">
        <v>21</v>
      </c>
      <c r="F10" s="363">
        <v>0</v>
      </c>
      <c r="G10" s="595">
        <f>D10+E10</f>
        <v>6055</v>
      </c>
      <c r="H10" s="365">
        <v>0</v>
      </c>
      <c r="I10" s="365">
        <v>0</v>
      </c>
      <c r="J10" s="364">
        <v>6055</v>
      </c>
      <c r="K10" s="365">
        <v>772</v>
      </c>
      <c r="L10" s="365">
        <v>183</v>
      </c>
      <c r="M10" s="365"/>
      <c r="N10" s="595">
        <f>K10+L10</f>
        <v>955</v>
      </c>
      <c r="O10" s="365">
        <v>0</v>
      </c>
      <c r="P10" s="365">
        <v>0</v>
      </c>
      <c r="Q10" s="364">
        <f t="shared" si="0"/>
        <v>955</v>
      </c>
      <c r="R10" s="364">
        <f aca="true" t="shared" si="1" ref="R10:R15">J10-Q10</f>
        <v>5100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555</v>
      </c>
      <c r="B11" s="361" t="s">
        <v>556</v>
      </c>
      <c r="C11" s="362" t="s">
        <v>557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2" ref="J11:J39">G11+H11-I11</f>
        <v>149</v>
      </c>
      <c r="K11" s="365">
        <v>147</v>
      </c>
      <c r="L11" s="365">
        <v>1</v>
      </c>
      <c r="M11" s="365">
        <v>0</v>
      </c>
      <c r="N11" s="595">
        <f>K11+L11</f>
        <v>148</v>
      </c>
      <c r="O11" s="365">
        <v>0</v>
      </c>
      <c r="P11" s="365">
        <v>0</v>
      </c>
      <c r="Q11" s="364">
        <f t="shared" si="0"/>
        <v>148</v>
      </c>
      <c r="R11" s="364">
        <f t="shared" si="1"/>
        <v>1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558</v>
      </c>
      <c r="B12" s="361" t="s">
        <v>559</v>
      </c>
      <c r="C12" s="362" t="s">
        <v>560</v>
      </c>
      <c r="D12" s="363">
        <v>40</v>
      </c>
      <c r="E12" s="363">
        <v>0</v>
      </c>
      <c r="F12" s="363">
        <v>0</v>
      </c>
      <c r="G12" s="364">
        <f aca="true" t="shared" si="3" ref="G12:G39">D12+E12-F12</f>
        <v>40</v>
      </c>
      <c r="H12" s="365">
        <v>0</v>
      </c>
      <c r="I12" s="365">
        <v>0</v>
      </c>
      <c r="J12" s="364">
        <f t="shared" si="2"/>
        <v>40</v>
      </c>
      <c r="K12" s="365">
        <v>0</v>
      </c>
      <c r="L12" s="365">
        <v>0</v>
      </c>
      <c r="M12" s="365">
        <v>0</v>
      </c>
      <c r="N12" s="364">
        <f aca="true" t="shared" si="4" ref="N12:N39">K12+L12-M12</f>
        <v>0</v>
      </c>
      <c r="O12" s="365">
        <v>0</v>
      </c>
      <c r="P12" s="365">
        <v>0</v>
      </c>
      <c r="Q12" s="364">
        <f t="shared" si="0"/>
        <v>0</v>
      </c>
      <c r="R12" s="364"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561</v>
      </c>
      <c r="B13" s="361" t="s">
        <v>562</v>
      </c>
      <c r="C13" s="362" t="s">
        <v>563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2"/>
        <v>22</v>
      </c>
      <c r="K13" s="365">
        <v>0</v>
      </c>
      <c r="L13" s="365"/>
      <c r="M13" s="365">
        <v>0</v>
      </c>
      <c r="N13" s="364">
        <v>0</v>
      </c>
      <c r="O13" s="365">
        <v>0</v>
      </c>
      <c r="P13" s="365">
        <v>0</v>
      </c>
      <c r="Q13" s="364">
        <f t="shared" si="0"/>
        <v>0</v>
      </c>
      <c r="R13" s="364"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564</v>
      </c>
      <c r="B14" s="361" t="s">
        <v>565</v>
      </c>
      <c r="C14" s="362" t="s">
        <v>566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0</v>
      </c>
      <c r="K14" s="365"/>
      <c r="L14" s="365">
        <v>0</v>
      </c>
      <c r="M14" s="365">
        <v>0</v>
      </c>
      <c r="N14" s="364"/>
      <c r="O14" s="365">
        <v>0</v>
      </c>
      <c r="P14" s="365">
        <v>0</v>
      </c>
      <c r="Q14" s="364">
        <f t="shared" si="0"/>
        <v>0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567</v>
      </c>
      <c r="B15" s="368" t="s">
        <v>568</v>
      </c>
      <c r="C15" s="369" t="s">
        <v>569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2"/>
        <v>0</v>
      </c>
      <c r="K15" s="371">
        <v>0</v>
      </c>
      <c r="L15" s="371">
        <v>0</v>
      </c>
      <c r="M15" s="365">
        <v>0</v>
      </c>
      <c r="N15" s="364">
        <f t="shared" si="4"/>
        <v>0</v>
      </c>
      <c r="O15" s="365">
        <v>0</v>
      </c>
      <c r="P15" s="365">
        <v>0</v>
      </c>
      <c r="Q15" s="364">
        <f t="shared" si="0"/>
        <v>0</v>
      </c>
      <c r="R15" s="364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570</v>
      </c>
      <c r="B16" s="373" t="s">
        <v>571</v>
      </c>
      <c r="C16" s="362" t="s">
        <v>572</v>
      </c>
      <c r="D16" s="363">
        <v>0</v>
      </c>
      <c r="E16" s="363">
        <v>0</v>
      </c>
      <c r="F16" s="363">
        <v>0</v>
      </c>
      <c r="G16" s="364">
        <f t="shared" si="3"/>
        <v>0</v>
      </c>
      <c r="H16" s="365">
        <v>0</v>
      </c>
      <c r="I16" s="365">
        <v>0</v>
      </c>
      <c r="J16" s="364">
        <f t="shared" si="2"/>
        <v>0</v>
      </c>
      <c r="K16" s="365">
        <v>0</v>
      </c>
      <c r="L16" s="365">
        <v>0</v>
      </c>
      <c r="M16" s="365">
        <v>0</v>
      </c>
      <c r="N16" s="364">
        <f t="shared" si="4"/>
        <v>0</v>
      </c>
      <c r="O16" s="365">
        <v>0</v>
      </c>
      <c r="P16" s="365">
        <v>0</v>
      </c>
      <c r="Q16" s="364">
        <f aca="true" t="shared" si="5" ref="Q16:Q24">N16+O16-P16</f>
        <v>0</v>
      </c>
      <c r="R16" s="364">
        <f aca="true" t="shared" si="6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573</v>
      </c>
      <c r="C17" s="375" t="s">
        <v>574</v>
      </c>
      <c r="D17" s="593">
        <f>SUM(D9:D16)</f>
        <v>9733</v>
      </c>
      <c r="E17" s="376">
        <f aca="true" t="shared" si="7" ref="E17:J17">SUM(E9:E16)</f>
        <v>34</v>
      </c>
      <c r="F17" s="376">
        <f t="shared" si="7"/>
        <v>0</v>
      </c>
      <c r="G17" s="597">
        <f>SUM(G9:G16)</f>
        <v>9767</v>
      </c>
      <c r="H17" s="378">
        <f t="shared" si="7"/>
        <v>0</v>
      </c>
      <c r="I17" s="378">
        <f t="shared" si="7"/>
        <v>0</v>
      </c>
      <c r="J17" s="377">
        <f t="shared" si="7"/>
        <v>9767</v>
      </c>
      <c r="K17" s="594">
        <f>SUM(K9:K16)</f>
        <v>919</v>
      </c>
      <c r="L17" s="594">
        <f>SUM(L10:L16)</f>
        <v>184</v>
      </c>
      <c r="M17" s="378">
        <f>SUM(M9:M16)</f>
        <v>0</v>
      </c>
      <c r="N17" s="597">
        <f>SUM(N10:N16)</f>
        <v>1103</v>
      </c>
      <c r="O17" s="378">
        <v>0</v>
      </c>
      <c r="P17" s="378">
        <f>SUM(P9:P16)</f>
        <v>0</v>
      </c>
      <c r="Q17" s="377">
        <f>SUM(Q10:Q16)</f>
        <v>1103</v>
      </c>
      <c r="R17" s="377">
        <f>SUM(R9:R16)</f>
        <v>8602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575</v>
      </c>
      <c r="B18" s="380" t="s">
        <v>576</v>
      </c>
      <c r="C18" s="375" t="s">
        <v>577</v>
      </c>
      <c r="D18" s="381">
        <v>6016</v>
      </c>
      <c r="E18" s="381">
        <v>0</v>
      </c>
      <c r="F18" s="381">
        <v>0</v>
      </c>
      <c r="G18" s="364">
        <v>6016</v>
      </c>
      <c r="H18" s="382">
        <v>0</v>
      </c>
      <c r="I18" s="382">
        <v>0</v>
      </c>
      <c r="J18" s="364">
        <f t="shared" si="2"/>
        <v>6016</v>
      </c>
      <c r="K18" s="382">
        <v>0</v>
      </c>
      <c r="L18" s="382">
        <v>0</v>
      </c>
      <c r="M18" s="382">
        <v>0</v>
      </c>
      <c r="N18" s="364">
        <f t="shared" si="4"/>
        <v>0</v>
      </c>
      <c r="O18" s="382">
        <v>0</v>
      </c>
      <c r="P18" s="382">
        <v>0</v>
      </c>
      <c r="Q18" s="364">
        <f t="shared" si="5"/>
        <v>0</v>
      </c>
      <c r="R18" s="364">
        <f t="shared" si="6"/>
        <v>6016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578</v>
      </c>
      <c r="B19" s="380" t="s">
        <v>579</v>
      </c>
      <c r="C19" s="375" t="s">
        <v>580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2"/>
        <v>0</v>
      </c>
      <c r="K19" s="382">
        <v>0</v>
      </c>
      <c r="L19" s="382">
        <v>0</v>
      </c>
      <c r="M19" s="382">
        <v>0</v>
      </c>
      <c r="N19" s="364">
        <f t="shared" si="4"/>
        <v>0</v>
      </c>
      <c r="O19" s="382">
        <v>0</v>
      </c>
      <c r="P19" s="382">
        <v>0</v>
      </c>
      <c r="Q19" s="364">
        <f t="shared" si="5"/>
        <v>0</v>
      </c>
      <c r="R19" s="364">
        <f t="shared" si="6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581</v>
      </c>
      <c r="B20" s="358" t="s">
        <v>582</v>
      </c>
      <c r="C20" s="362"/>
      <c r="D20" s="384"/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549</v>
      </c>
      <c r="B21" s="361" t="s">
        <v>583</v>
      </c>
      <c r="C21" s="362" t="s">
        <v>584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2"/>
        <v>0</v>
      </c>
      <c r="K21" s="365">
        <v>0</v>
      </c>
      <c r="L21" s="365">
        <v>0</v>
      </c>
      <c r="M21" s="365">
        <v>0</v>
      </c>
      <c r="N21" s="364">
        <f t="shared" si="4"/>
        <v>0</v>
      </c>
      <c r="O21" s="365">
        <v>0</v>
      </c>
      <c r="P21" s="365">
        <v>0</v>
      </c>
      <c r="Q21" s="364">
        <f t="shared" si="5"/>
        <v>0</v>
      </c>
      <c r="R21" s="364">
        <f t="shared" si="6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552</v>
      </c>
      <c r="B22" s="361" t="s">
        <v>585</v>
      </c>
      <c r="C22" s="362" t="s">
        <v>586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2"/>
        <v>7</v>
      </c>
      <c r="K22" s="365">
        <v>6</v>
      </c>
      <c r="L22" s="365">
        <v>6</v>
      </c>
      <c r="M22" s="365">
        <v>0</v>
      </c>
      <c r="N22" s="364">
        <v>6</v>
      </c>
      <c r="O22" s="365">
        <v>0</v>
      </c>
      <c r="P22" s="365">
        <v>0</v>
      </c>
      <c r="Q22" s="364">
        <v>6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555</v>
      </c>
      <c r="B23" s="368" t="s">
        <v>587</v>
      </c>
      <c r="C23" s="362" t="s">
        <v>588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2"/>
        <v>0</v>
      </c>
      <c r="K23" s="365">
        <v>0</v>
      </c>
      <c r="L23" s="365">
        <v>0</v>
      </c>
      <c r="M23" s="365">
        <v>0</v>
      </c>
      <c r="N23" s="364">
        <f t="shared" si="4"/>
        <v>0</v>
      </c>
      <c r="O23" s="365">
        <v>0</v>
      </c>
      <c r="P23" s="365">
        <v>0</v>
      </c>
      <c r="Q23" s="364">
        <f t="shared" si="5"/>
        <v>0</v>
      </c>
      <c r="R23" s="364">
        <f t="shared" si="6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558</v>
      </c>
      <c r="B24" s="386" t="s">
        <v>571</v>
      </c>
      <c r="C24" s="362" t="s">
        <v>589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2"/>
        <v>0</v>
      </c>
      <c r="K24" s="365">
        <v>0</v>
      </c>
      <c r="L24" s="365">
        <v>0</v>
      </c>
      <c r="M24" s="365">
        <v>0</v>
      </c>
      <c r="N24" s="364">
        <f t="shared" si="4"/>
        <v>0</v>
      </c>
      <c r="O24" s="365">
        <v>0</v>
      </c>
      <c r="P24" s="365">
        <v>0</v>
      </c>
      <c r="Q24" s="364">
        <f t="shared" si="5"/>
        <v>0</v>
      </c>
      <c r="R24" s="364">
        <f t="shared" si="6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590</v>
      </c>
      <c r="C25" s="387" t="s">
        <v>591</v>
      </c>
      <c r="D25" s="388">
        <f>SUM(D21:D24)</f>
        <v>7</v>
      </c>
      <c r="E25" s="388">
        <f aca="true" t="shared" si="8" ref="E25:P25">SUM(E21:E24)</f>
        <v>0</v>
      </c>
      <c r="F25" s="388">
        <f t="shared" si="8"/>
        <v>0</v>
      </c>
      <c r="G25" s="389">
        <v>7</v>
      </c>
      <c r="H25" s="390">
        <f t="shared" si="8"/>
        <v>0</v>
      </c>
      <c r="I25" s="390">
        <f t="shared" si="8"/>
        <v>0</v>
      </c>
      <c r="J25" s="389">
        <f t="shared" si="2"/>
        <v>7</v>
      </c>
      <c r="K25" s="390">
        <f t="shared" si="8"/>
        <v>6</v>
      </c>
      <c r="L25" s="390">
        <f t="shared" si="8"/>
        <v>6</v>
      </c>
      <c r="M25" s="390">
        <f t="shared" si="8"/>
        <v>0</v>
      </c>
      <c r="N25" s="389">
        <v>6</v>
      </c>
      <c r="O25" s="390">
        <f t="shared" si="8"/>
        <v>0</v>
      </c>
      <c r="P25" s="390">
        <f t="shared" si="8"/>
        <v>0</v>
      </c>
      <c r="Q25" s="389">
        <v>6</v>
      </c>
      <c r="R25" s="389">
        <v>6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592</v>
      </c>
      <c r="B26" s="391" t="s">
        <v>593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549</v>
      </c>
      <c r="B27" s="396" t="s">
        <v>594</v>
      </c>
      <c r="C27" s="397" t="s">
        <v>595</v>
      </c>
      <c r="D27" s="398">
        <f>SUM(D28:D31)</f>
        <v>0</v>
      </c>
      <c r="E27" s="398">
        <f aca="true" t="shared" si="9" ref="E27:P27">SUM(E28:E31)</f>
        <v>0</v>
      </c>
      <c r="F27" s="398">
        <f t="shared" si="9"/>
        <v>0</v>
      </c>
      <c r="G27" s="399">
        <f t="shared" si="3"/>
        <v>0</v>
      </c>
      <c r="H27" s="400">
        <f t="shared" si="9"/>
        <v>0</v>
      </c>
      <c r="I27" s="400">
        <f t="shared" si="9"/>
        <v>0</v>
      </c>
      <c r="J27" s="399">
        <f t="shared" si="2"/>
        <v>0</v>
      </c>
      <c r="K27" s="400">
        <f t="shared" si="9"/>
        <v>0</v>
      </c>
      <c r="L27" s="400">
        <f t="shared" si="9"/>
        <v>0</v>
      </c>
      <c r="M27" s="400">
        <f t="shared" si="9"/>
        <v>0</v>
      </c>
      <c r="N27" s="399">
        <f t="shared" si="4"/>
        <v>0</v>
      </c>
      <c r="O27" s="400">
        <f t="shared" si="9"/>
        <v>0</v>
      </c>
      <c r="P27" s="400">
        <f t="shared" si="9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596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2"/>
        <v>0</v>
      </c>
      <c r="K28" s="365">
        <v>0</v>
      </c>
      <c r="L28" s="365">
        <v>0</v>
      </c>
      <c r="M28" s="365">
        <v>0</v>
      </c>
      <c r="N28" s="364">
        <f t="shared" si="4"/>
        <v>0</v>
      </c>
      <c r="O28" s="365">
        <v>0</v>
      </c>
      <c r="P28" s="365">
        <v>0</v>
      </c>
      <c r="Q28" s="364">
        <f aca="true" t="shared" si="10" ref="Q28:Q39">N28+O28-P28</f>
        <v>0</v>
      </c>
      <c r="R28" s="364">
        <f aca="true" t="shared" si="11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597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2"/>
        <v>0</v>
      </c>
      <c r="K29" s="365">
        <v>0</v>
      </c>
      <c r="L29" s="365">
        <v>0</v>
      </c>
      <c r="M29" s="365">
        <v>0</v>
      </c>
      <c r="N29" s="364">
        <f t="shared" si="4"/>
        <v>0</v>
      </c>
      <c r="O29" s="365">
        <v>0</v>
      </c>
      <c r="P29" s="365">
        <v>0</v>
      </c>
      <c r="Q29" s="364">
        <f t="shared" si="10"/>
        <v>0</v>
      </c>
      <c r="R29" s="364">
        <f t="shared" si="11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598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2"/>
        <v>0</v>
      </c>
      <c r="K30" s="365">
        <v>0</v>
      </c>
      <c r="L30" s="365">
        <v>0</v>
      </c>
      <c r="M30" s="365">
        <v>0</v>
      </c>
      <c r="N30" s="364">
        <f t="shared" si="4"/>
        <v>0</v>
      </c>
      <c r="O30" s="365">
        <v>0</v>
      </c>
      <c r="P30" s="365">
        <v>0</v>
      </c>
      <c r="Q30" s="364">
        <f t="shared" si="10"/>
        <v>0</v>
      </c>
      <c r="R30" s="364">
        <f t="shared" si="11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599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2"/>
        <v>0</v>
      </c>
      <c r="K31" s="365">
        <v>0</v>
      </c>
      <c r="L31" s="365">
        <v>0</v>
      </c>
      <c r="M31" s="365">
        <v>0</v>
      </c>
      <c r="N31" s="364">
        <f t="shared" si="4"/>
        <v>0</v>
      </c>
      <c r="O31" s="365">
        <v>0</v>
      </c>
      <c r="P31" s="365">
        <v>0</v>
      </c>
      <c r="Q31" s="364">
        <f t="shared" si="10"/>
        <v>0</v>
      </c>
      <c r="R31" s="364">
        <f t="shared" si="11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552</v>
      </c>
      <c r="B32" s="402" t="s">
        <v>600</v>
      </c>
      <c r="C32" s="362" t="s">
        <v>601</v>
      </c>
      <c r="D32" s="373">
        <f>SUM(D33:D36)</f>
        <v>0</v>
      </c>
      <c r="E32" s="373">
        <f aca="true" t="shared" si="12" ref="E32:P32">SUM(E33:E36)</f>
        <v>0</v>
      </c>
      <c r="F32" s="373">
        <f t="shared" si="12"/>
        <v>0</v>
      </c>
      <c r="G32" s="364">
        <f t="shared" si="3"/>
        <v>0</v>
      </c>
      <c r="H32" s="403">
        <f t="shared" si="12"/>
        <v>0</v>
      </c>
      <c r="I32" s="403">
        <f t="shared" si="12"/>
        <v>0</v>
      </c>
      <c r="J32" s="364">
        <f t="shared" si="2"/>
        <v>0</v>
      </c>
      <c r="K32" s="403">
        <f t="shared" si="12"/>
        <v>0</v>
      </c>
      <c r="L32" s="403">
        <f t="shared" si="12"/>
        <v>0</v>
      </c>
      <c r="M32" s="403">
        <f t="shared" si="12"/>
        <v>0</v>
      </c>
      <c r="N32" s="364">
        <f t="shared" si="4"/>
        <v>0</v>
      </c>
      <c r="O32" s="403">
        <f t="shared" si="12"/>
        <v>0</v>
      </c>
      <c r="P32" s="403">
        <f t="shared" si="12"/>
        <v>0</v>
      </c>
      <c r="Q32" s="364">
        <f t="shared" si="10"/>
        <v>0</v>
      </c>
      <c r="R32" s="364">
        <f t="shared" si="11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602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2"/>
        <v>0</v>
      </c>
      <c r="K33" s="365">
        <v>0</v>
      </c>
      <c r="L33" s="365">
        <v>0</v>
      </c>
      <c r="M33" s="365">
        <v>0</v>
      </c>
      <c r="N33" s="364">
        <f t="shared" si="4"/>
        <v>0</v>
      </c>
      <c r="O33" s="365">
        <v>0</v>
      </c>
      <c r="P33" s="365">
        <v>0</v>
      </c>
      <c r="Q33" s="364">
        <f t="shared" si="10"/>
        <v>0</v>
      </c>
      <c r="R33" s="364">
        <f t="shared" si="11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603</v>
      </c>
      <c r="C34" s="362" t="s">
        <v>604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2"/>
        <v>0</v>
      </c>
      <c r="K34" s="365">
        <v>0</v>
      </c>
      <c r="L34" s="365">
        <v>0</v>
      </c>
      <c r="M34" s="365">
        <v>0</v>
      </c>
      <c r="N34" s="364">
        <f t="shared" si="4"/>
        <v>0</v>
      </c>
      <c r="O34" s="365">
        <v>0</v>
      </c>
      <c r="P34" s="365">
        <v>0</v>
      </c>
      <c r="Q34" s="364">
        <f t="shared" si="10"/>
        <v>0</v>
      </c>
      <c r="R34" s="364">
        <f t="shared" si="11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605</v>
      </c>
      <c r="C35" s="362" t="s">
        <v>606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2"/>
        <v>0</v>
      </c>
      <c r="K35" s="365">
        <v>0</v>
      </c>
      <c r="L35" s="365">
        <v>0</v>
      </c>
      <c r="M35" s="365">
        <v>0</v>
      </c>
      <c r="N35" s="364">
        <f t="shared" si="4"/>
        <v>0</v>
      </c>
      <c r="O35" s="365">
        <v>0</v>
      </c>
      <c r="P35" s="365">
        <v>0</v>
      </c>
      <c r="Q35" s="364">
        <f t="shared" si="10"/>
        <v>0</v>
      </c>
      <c r="R35" s="364">
        <f t="shared" si="11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607</v>
      </c>
      <c r="C36" s="362" t="s">
        <v>608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2"/>
        <v>0</v>
      </c>
      <c r="K36" s="365">
        <v>0</v>
      </c>
      <c r="L36" s="365">
        <v>0</v>
      </c>
      <c r="M36" s="365">
        <v>0</v>
      </c>
      <c r="N36" s="364">
        <f t="shared" si="4"/>
        <v>0</v>
      </c>
      <c r="O36" s="365">
        <v>0</v>
      </c>
      <c r="P36" s="365">
        <v>0</v>
      </c>
      <c r="Q36" s="364">
        <f t="shared" si="10"/>
        <v>0</v>
      </c>
      <c r="R36" s="364">
        <f t="shared" si="11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555</v>
      </c>
      <c r="B37" s="406" t="s">
        <v>571</v>
      </c>
      <c r="C37" s="362" t="s">
        <v>609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2"/>
        <v>0</v>
      </c>
      <c r="K37" s="365">
        <v>0</v>
      </c>
      <c r="L37" s="365">
        <v>0</v>
      </c>
      <c r="M37" s="365">
        <v>0</v>
      </c>
      <c r="N37" s="364">
        <f t="shared" si="4"/>
        <v>0</v>
      </c>
      <c r="O37" s="365">
        <v>0</v>
      </c>
      <c r="P37" s="365">
        <v>0</v>
      </c>
      <c r="Q37" s="364">
        <f t="shared" si="10"/>
        <v>0</v>
      </c>
      <c r="R37" s="364">
        <f t="shared" si="11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610</v>
      </c>
      <c r="C38" s="375" t="s">
        <v>611</v>
      </c>
      <c r="D38" s="376">
        <f>D27+D32+D37</f>
        <v>0</v>
      </c>
      <c r="E38" s="376">
        <f aca="true" t="shared" si="13" ref="E38:P38">E27+E32+E37</f>
        <v>0</v>
      </c>
      <c r="F38" s="376">
        <f t="shared" si="13"/>
        <v>0</v>
      </c>
      <c r="G38" s="377">
        <f t="shared" si="3"/>
        <v>0</v>
      </c>
      <c r="H38" s="378">
        <f t="shared" si="13"/>
        <v>0</v>
      </c>
      <c r="I38" s="378">
        <f t="shared" si="13"/>
        <v>0</v>
      </c>
      <c r="J38" s="377">
        <f t="shared" si="2"/>
        <v>0</v>
      </c>
      <c r="K38" s="378">
        <f t="shared" si="13"/>
        <v>0</v>
      </c>
      <c r="L38" s="378">
        <f t="shared" si="13"/>
        <v>0</v>
      </c>
      <c r="M38" s="378">
        <f t="shared" si="13"/>
        <v>0</v>
      </c>
      <c r="N38" s="377">
        <f t="shared" si="4"/>
        <v>0</v>
      </c>
      <c r="O38" s="378">
        <f t="shared" si="13"/>
        <v>0</v>
      </c>
      <c r="P38" s="378">
        <f t="shared" si="13"/>
        <v>0</v>
      </c>
      <c r="Q38" s="377">
        <f t="shared" si="10"/>
        <v>0</v>
      </c>
      <c r="R38" s="377">
        <f t="shared" si="11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612</v>
      </c>
      <c r="B39" s="379" t="s">
        <v>613</v>
      </c>
      <c r="C39" s="375" t="s">
        <v>614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2"/>
        <v>0</v>
      </c>
      <c r="K39" s="365">
        <v>0</v>
      </c>
      <c r="L39" s="365">
        <v>0</v>
      </c>
      <c r="M39" s="365">
        <v>0</v>
      </c>
      <c r="N39" s="364">
        <f t="shared" si="4"/>
        <v>0</v>
      </c>
      <c r="O39" s="365">
        <v>0</v>
      </c>
      <c r="P39" s="365">
        <v>0</v>
      </c>
      <c r="Q39" s="364">
        <f t="shared" si="10"/>
        <v>0</v>
      </c>
      <c r="R39" s="364">
        <f t="shared" si="11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615</v>
      </c>
      <c r="C40" s="354" t="s">
        <v>616</v>
      </c>
      <c r="D40" s="407">
        <f>D17+D18+D25</f>
        <v>15756</v>
      </c>
      <c r="E40" s="407">
        <f>E17+E18+E19+E25+E38+E39</f>
        <v>34</v>
      </c>
      <c r="F40" s="407">
        <f aca="true" t="shared" si="14" ref="F40:Q40">F17+F18+F19+F25+F38+F39</f>
        <v>0</v>
      </c>
      <c r="G40" s="408">
        <f>G17+G18+G25</f>
        <v>15790</v>
      </c>
      <c r="H40" s="408">
        <f t="shared" si="14"/>
        <v>0</v>
      </c>
      <c r="I40" s="408">
        <f t="shared" si="14"/>
        <v>0</v>
      </c>
      <c r="J40" s="408">
        <f>J17+J18+J25</f>
        <v>15790</v>
      </c>
      <c r="K40" s="408">
        <f>K17+K25</f>
        <v>925</v>
      </c>
      <c r="L40" s="408">
        <f t="shared" si="14"/>
        <v>190</v>
      </c>
      <c r="M40" s="408">
        <f t="shared" si="14"/>
        <v>0</v>
      </c>
      <c r="N40" s="408">
        <f t="shared" si="14"/>
        <v>1109</v>
      </c>
      <c r="O40" s="408">
        <f t="shared" si="14"/>
        <v>0</v>
      </c>
      <c r="P40" s="408">
        <f t="shared" si="14"/>
        <v>0</v>
      </c>
      <c r="Q40" s="408">
        <f t="shared" si="14"/>
        <v>1109</v>
      </c>
      <c r="R40" s="408">
        <f>R17+R18+R25</f>
        <v>14624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617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2" t="s">
        <v>863</v>
      </c>
      <c r="B46" s="612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856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 t="s">
        <v>859</v>
      </c>
      <c r="I47" s="418"/>
      <c r="J47" s="418"/>
      <c r="K47" s="418"/>
      <c r="L47" s="418"/>
      <c r="M47" s="418"/>
      <c r="N47" s="418"/>
      <c r="O47" s="208" t="s">
        <v>858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B1:L1"/>
    <mergeCell ref="A2:B2"/>
    <mergeCell ref="C2:H2"/>
    <mergeCell ref="A3:B3"/>
    <mergeCell ref="C3:G3"/>
    <mergeCell ref="M3:N3"/>
    <mergeCell ref="A5:B6"/>
    <mergeCell ref="C5:C6"/>
    <mergeCell ref="D5:G5"/>
    <mergeCell ref="H5:I5"/>
    <mergeCell ref="J5:J6"/>
    <mergeCell ref="K5:N5"/>
    <mergeCell ref="A46:B46"/>
    <mergeCell ref="O5:P5"/>
    <mergeCell ref="Q5:Q6"/>
    <mergeCell ref="R5:R6"/>
    <mergeCell ref="A7:B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60">
      <selection activeCell="E91" sqref="E91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3" t="s">
        <v>618</v>
      </c>
      <c r="B1" s="623"/>
      <c r="C1" s="623"/>
      <c r="D1" s="623"/>
      <c r="E1" s="623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4" t="str">
        <f>'справка _1_БАЛАНС'!E3</f>
        <v>"ДУПНИЦА ТАБАК"АД</v>
      </c>
      <c r="C3" s="624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5" t="str">
        <f>'справка _1_БАЛАНС'!E5</f>
        <v>от 01.01.2011 г. До 30.09.2011 г. </v>
      </c>
      <c r="C4" s="625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619</v>
      </c>
      <c r="B5" s="437"/>
      <c r="C5" s="438"/>
      <c r="D5" s="366"/>
      <c r="E5" s="439" t="s">
        <v>620</v>
      </c>
    </row>
    <row r="6" spans="1:14" s="355" customFormat="1" ht="12">
      <c r="A6" s="440" t="s">
        <v>468</v>
      </c>
      <c r="B6" s="441" t="s">
        <v>10</v>
      </c>
      <c r="C6" s="442" t="s">
        <v>621</v>
      </c>
      <c r="D6" s="620" t="s">
        <v>622</v>
      </c>
      <c r="E6" s="620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623</v>
      </c>
      <c r="E7" s="448" t="s">
        <v>624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625</v>
      </c>
      <c r="B9" s="450" t="s">
        <v>626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627</v>
      </c>
      <c r="B10" s="454"/>
      <c r="C10" s="455"/>
      <c r="D10" s="455"/>
      <c r="E10" s="452"/>
      <c r="F10" s="453"/>
    </row>
    <row r="11" spans="1:15" ht="12">
      <c r="A11" s="456" t="s">
        <v>628</v>
      </c>
      <c r="B11" s="457" t="s">
        <v>629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630</v>
      </c>
      <c r="B12" s="457" t="s">
        <v>631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632</v>
      </c>
      <c r="B13" s="457" t="s">
        <v>633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634</v>
      </c>
      <c r="B14" s="457" t="s">
        <v>635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636</v>
      </c>
      <c r="B15" s="457" t="s">
        <v>637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638</v>
      </c>
      <c r="B16" s="457" t="s">
        <v>639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640</v>
      </c>
      <c r="B17" s="457" t="s">
        <v>641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634</v>
      </c>
      <c r="B18" s="457" t="s">
        <v>642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643</v>
      </c>
      <c r="B19" s="450" t="s">
        <v>644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645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646</v>
      </c>
      <c r="B21" s="450" t="s">
        <v>647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648</v>
      </c>
      <c r="B23" s="462"/>
      <c r="C23" s="458"/>
      <c r="D23" s="455"/>
      <c r="E23" s="452"/>
      <c r="F23" s="453"/>
    </row>
    <row r="24" spans="1:15" ht="12">
      <c r="A24" s="456" t="s">
        <v>649</v>
      </c>
      <c r="B24" s="457" t="s">
        <v>650</v>
      </c>
      <c r="C24" s="458"/>
      <c r="D24" s="458">
        <v>0</v>
      </c>
      <c r="E24" s="452">
        <f>SUM(E25:E27)</f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651</v>
      </c>
      <c r="B25" s="457" t="s">
        <v>652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653</v>
      </c>
      <c r="B26" s="457" t="s">
        <v>654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655</v>
      </c>
      <c r="B27" s="457" t="s">
        <v>656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657</v>
      </c>
      <c r="B28" s="457" t="s">
        <v>658</v>
      </c>
      <c r="C28" s="451">
        <v>12</v>
      </c>
      <c r="D28" s="451">
        <v>0</v>
      </c>
      <c r="E28" s="452">
        <f t="shared" si="0"/>
        <v>12</v>
      </c>
      <c r="F28" s="453"/>
    </row>
    <row r="29" spans="1:6" ht="12">
      <c r="A29" s="456" t="s">
        <v>659</v>
      </c>
      <c r="B29" s="457" t="s">
        <v>660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661</v>
      </c>
      <c r="B30" s="457" t="s">
        <v>662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663</v>
      </c>
      <c r="B31" s="457" t="s">
        <v>664</v>
      </c>
      <c r="C31" s="451">
        <v>0</v>
      </c>
      <c r="D31" s="451">
        <v>0</v>
      </c>
      <c r="E31" s="452">
        <f t="shared" si="0"/>
        <v>0</v>
      </c>
      <c r="F31" s="453"/>
    </row>
    <row r="32" spans="1:6" ht="12">
      <c r="A32" s="456" t="s">
        <v>665</v>
      </c>
      <c r="B32" s="457" t="s">
        <v>666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667</v>
      </c>
      <c r="B33" s="457" t="s">
        <v>668</v>
      </c>
      <c r="C33" s="463">
        <v>0</v>
      </c>
      <c r="D33" s="463">
        <v>0</v>
      </c>
      <c r="E33" s="464">
        <f>SUM(E34:E37)</f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669</v>
      </c>
      <c r="B34" s="457" t="s">
        <v>670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671</v>
      </c>
      <c r="B35" s="457" t="s">
        <v>672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673</v>
      </c>
      <c r="B36" s="457" t="s">
        <v>674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675</v>
      </c>
      <c r="B37" s="457" t="s">
        <v>676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677</v>
      </c>
      <c r="B38" s="457" t="s">
        <v>678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679</v>
      </c>
      <c r="B39" s="457" t="s">
        <v>680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681</v>
      </c>
      <c r="B40" s="457" t="s">
        <v>682</v>
      </c>
      <c r="C40" s="451"/>
      <c r="D40" s="451"/>
      <c r="E40" s="452">
        <f t="shared" si="0"/>
        <v>0</v>
      </c>
      <c r="F40" s="453"/>
    </row>
    <row r="41" spans="1:6" ht="13.5">
      <c r="A41" s="459" t="s">
        <v>683</v>
      </c>
      <c r="B41" s="457" t="s">
        <v>684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685</v>
      </c>
      <c r="B42" s="457" t="s">
        <v>686</v>
      </c>
      <c r="C42" s="451">
        <v>0</v>
      </c>
      <c r="D42" s="451"/>
      <c r="E42" s="452">
        <v>0</v>
      </c>
      <c r="F42" s="453"/>
    </row>
    <row r="43" spans="1:15" ht="12">
      <c r="A43" s="460" t="s">
        <v>687</v>
      </c>
      <c r="B43" s="450" t="s">
        <v>688</v>
      </c>
      <c r="C43" s="455">
        <v>12</v>
      </c>
      <c r="D43" s="455">
        <v>0</v>
      </c>
      <c r="E43" s="461">
        <f>E24+E28+E29+E31+E30+E32+E33+E38</f>
        <v>12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689</v>
      </c>
      <c r="B44" s="454" t="s">
        <v>690</v>
      </c>
      <c r="C44" s="465">
        <v>12</v>
      </c>
      <c r="D44" s="465">
        <v>0</v>
      </c>
      <c r="E44" s="461">
        <f>E43+E21+E19+E9</f>
        <v>12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691</v>
      </c>
      <c r="B47" s="467"/>
      <c r="C47" s="470"/>
      <c r="D47" s="470"/>
      <c r="E47" s="470"/>
      <c r="F47" s="471" t="s">
        <v>279</v>
      </c>
    </row>
    <row r="48" spans="1:6" s="355" customFormat="1" ht="24">
      <c r="A48" s="440" t="s">
        <v>468</v>
      </c>
      <c r="B48" s="441" t="s">
        <v>10</v>
      </c>
      <c r="C48" s="472" t="s">
        <v>692</v>
      </c>
      <c r="D48" s="620" t="s">
        <v>693</v>
      </c>
      <c r="E48" s="620"/>
      <c r="F48" s="443" t="s">
        <v>694</v>
      </c>
    </row>
    <row r="49" spans="1:6" s="355" customFormat="1" ht="13.5">
      <c r="A49" s="440"/>
      <c r="B49" s="446"/>
      <c r="C49" s="472"/>
      <c r="D49" s="447" t="s">
        <v>623</v>
      </c>
      <c r="E49" s="447" t="s">
        <v>624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695</v>
      </c>
      <c r="B51" s="462"/>
      <c r="C51" s="465"/>
      <c r="D51" s="465"/>
      <c r="E51" s="465"/>
      <c r="F51" s="473"/>
    </row>
    <row r="52" spans="1:16" ht="24">
      <c r="A52" s="456" t="s">
        <v>696</v>
      </c>
      <c r="B52" s="457" t="s">
        <v>697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698</v>
      </c>
      <c r="B53" s="457" t="s">
        <v>699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700</v>
      </c>
      <c r="B54" s="457" t="s">
        <v>701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685</v>
      </c>
      <c r="B55" s="457" t="s">
        <v>702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703</v>
      </c>
      <c r="B56" s="457" t="s">
        <v>704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705</v>
      </c>
      <c r="B57" s="457" t="s">
        <v>706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707</v>
      </c>
      <c r="B58" s="457" t="s">
        <v>708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709</v>
      </c>
      <c r="B59" s="457" t="s">
        <v>710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707</v>
      </c>
      <c r="B60" s="457" t="s">
        <v>711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712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713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714</v>
      </c>
      <c r="B63" s="457" t="s">
        <v>715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716</v>
      </c>
      <c r="B64" s="457" t="s">
        <v>717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718</v>
      </c>
      <c r="B65" s="457" t="s">
        <v>719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720</v>
      </c>
      <c r="B66" s="450" t="s">
        <v>721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722</v>
      </c>
      <c r="B67" s="454"/>
      <c r="C67" s="455"/>
      <c r="D67" s="455"/>
      <c r="E67" s="458"/>
      <c r="F67" s="478"/>
    </row>
    <row r="68" spans="1:6" ht="12">
      <c r="A68" s="456" t="s">
        <v>723</v>
      </c>
      <c r="B68" s="479" t="s">
        <v>724</v>
      </c>
      <c r="C68" s="451">
        <v>80</v>
      </c>
      <c r="D68" s="451"/>
      <c r="E68" s="458">
        <v>80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725</v>
      </c>
      <c r="B70" s="462"/>
      <c r="C70" s="455"/>
      <c r="D70" s="455"/>
      <c r="E70" s="458"/>
      <c r="F70" s="478"/>
    </row>
    <row r="71" spans="1:16" ht="24">
      <c r="A71" s="456" t="s">
        <v>696</v>
      </c>
      <c r="B71" s="457" t="s">
        <v>726</v>
      </c>
      <c r="C71" s="463">
        <v>0</v>
      </c>
      <c r="D71" s="463">
        <v>0</v>
      </c>
      <c r="E71" s="463">
        <f>SUM(E72:E74)</f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727</v>
      </c>
      <c r="B72" s="457" t="s">
        <v>728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729</v>
      </c>
      <c r="B73" s="457" t="s">
        <v>730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731</v>
      </c>
      <c r="B74" s="457" t="s">
        <v>732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703</v>
      </c>
      <c r="B75" s="457" t="s">
        <v>733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734</v>
      </c>
      <c r="B76" s="457" t="s">
        <v>735</v>
      </c>
      <c r="C76" s="451"/>
      <c r="D76" s="451"/>
      <c r="E76" s="458"/>
      <c r="F76" s="451"/>
    </row>
    <row r="77" spans="1:6" ht="13.5">
      <c r="A77" s="459" t="s">
        <v>736</v>
      </c>
      <c r="B77" s="457" t="s">
        <v>737</v>
      </c>
      <c r="C77" s="475"/>
      <c r="D77" s="475"/>
      <c r="E77" s="458">
        <f t="shared" si="1"/>
        <v>0</v>
      </c>
      <c r="F77" s="475"/>
    </row>
    <row r="78" spans="1:6" ht="13.5">
      <c r="A78" s="459" t="s">
        <v>738</v>
      </c>
      <c r="B78" s="457" t="s">
        <v>739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707</v>
      </c>
      <c r="B79" s="457" t="s">
        <v>740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741</v>
      </c>
      <c r="B80" s="457" t="s">
        <v>742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743</v>
      </c>
      <c r="B81" s="457" t="s">
        <v>744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745</v>
      </c>
      <c r="B82" s="457" t="s">
        <v>746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747</v>
      </c>
      <c r="B83" s="457" t="s">
        <v>748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749</v>
      </c>
      <c r="B84" s="457" t="s">
        <v>750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751</v>
      </c>
      <c r="B85" s="457" t="s">
        <v>752</v>
      </c>
      <c r="C85" s="455"/>
      <c r="D85" s="455"/>
      <c r="E85" s="455">
        <v>0</v>
      </c>
      <c r="F85" s="455"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753</v>
      </c>
      <c r="B86" s="457" t="s">
        <v>754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755</v>
      </c>
      <c r="B87" s="457" t="s">
        <v>756</v>
      </c>
      <c r="C87" s="451">
        <v>435</v>
      </c>
      <c r="D87" s="451">
        <v>0</v>
      </c>
      <c r="E87" s="458">
        <v>435</v>
      </c>
      <c r="F87" s="451">
        <v>0</v>
      </c>
    </row>
    <row r="88" spans="1:6" ht="12">
      <c r="A88" s="456" t="s">
        <v>757</v>
      </c>
      <c r="B88" s="457" t="s">
        <v>758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759</v>
      </c>
      <c r="B89" s="457" t="s">
        <v>760</v>
      </c>
      <c r="C89" s="451">
        <v>24</v>
      </c>
      <c r="D89" s="451">
        <v>24</v>
      </c>
      <c r="E89" s="458">
        <v>0</v>
      </c>
      <c r="F89" s="451">
        <v>0</v>
      </c>
    </row>
    <row r="90" spans="1:16" ht="12">
      <c r="A90" s="456" t="s">
        <v>761</v>
      </c>
      <c r="B90" s="457" t="s">
        <v>762</v>
      </c>
      <c r="C90" s="455">
        <f>C91+C92+C93</f>
        <v>3398</v>
      </c>
      <c r="D90" s="465">
        <v>0</v>
      </c>
      <c r="E90" s="455">
        <f>E91+E92+E93</f>
        <v>3398</v>
      </c>
      <c r="F90" s="465"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763</v>
      </c>
      <c r="B91" s="457" t="s">
        <v>764</v>
      </c>
      <c r="C91" s="451">
        <v>5</v>
      </c>
      <c r="D91" s="451">
        <v>0</v>
      </c>
      <c r="E91" s="458">
        <v>5</v>
      </c>
      <c r="F91" s="451">
        <v>0</v>
      </c>
    </row>
    <row r="92" spans="1:6" ht="13.5">
      <c r="A92" s="459" t="s">
        <v>671</v>
      </c>
      <c r="B92" s="457" t="s">
        <v>765</v>
      </c>
      <c r="C92" s="451">
        <v>1637</v>
      </c>
      <c r="D92" s="451">
        <v>0</v>
      </c>
      <c r="E92" s="458">
        <v>1637</v>
      </c>
      <c r="F92" s="451">
        <v>0</v>
      </c>
    </row>
    <row r="93" spans="1:6" ht="13.5">
      <c r="A93" s="459" t="s">
        <v>675</v>
      </c>
      <c r="B93" s="457" t="s">
        <v>766</v>
      </c>
      <c r="C93" s="451">
        <v>1756</v>
      </c>
      <c r="D93" s="451">
        <v>0</v>
      </c>
      <c r="E93" s="458">
        <v>1756</v>
      </c>
      <c r="F93" s="451">
        <v>0</v>
      </c>
    </row>
    <row r="94" spans="1:6" ht="12">
      <c r="A94" s="456" t="s">
        <v>767</v>
      </c>
      <c r="B94" s="457" t="s">
        <v>768</v>
      </c>
      <c r="C94" s="451">
        <v>7</v>
      </c>
      <c r="D94" s="451">
        <v>7</v>
      </c>
      <c r="E94" s="458">
        <v>0</v>
      </c>
      <c r="F94" s="451">
        <v>0</v>
      </c>
    </row>
    <row r="95" spans="1:6" ht="12">
      <c r="A95" s="456" t="s">
        <v>769</v>
      </c>
      <c r="B95" s="457" t="s">
        <v>770</v>
      </c>
      <c r="C95" s="451">
        <v>715</v>
      </c>
      <c r="D95" s="451">
        <v>0</v>
      </c>
      <c r="E95" s="458">
        <f t="shared" si="1"/>
        <v>715</v>
      </c>
      <c r="F95" s="451">
        <v>0</v>
      </c>
    </row>
    <row r="96" spans="1:16" ht="12">
      <c r="A96" s="460" t="s">
        <v>771</v>
      </c>
      <c r="B96" s="479" t="s">
        <v>772</v>
      </c>
      <c r="C96" s="455">
        <f>C87+C89+C90+C94+C95</f>
        <v>4579</v>
      </c>
      <c r="D96" s="455">
        <f>SUM(D89:D95)</f>
        <v>31</v>
      </c>
      <c r="E96" s="455">
        <f>E87+E91+E92+E93+E95</f>
        <v>4548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773</v>
      </c>
      <c r="B97" s="454" t="s">
        <v>774</v>
      </c>
      <c r="C97" s="455">
        <f>C96+C68</f>
        <v>4659</v>
      </c>
      <c r="D97" s="455">
        <v>31</v>
      </c>
      <c r="E97" s="455">
        <v>4628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775</v>
      </c>
      <c r="B99" s="420"/>
      <c r="C99" s="481"/>
      <c r="D99" s="481"/>
      <c r="E99" s="481"/>
      <c r="F99" s="471" t="s">
        <v>530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468</v>
      </c>
      <c r="B100" s="454" t="s">
        <v>469</v>
      </c>
      <c r="C100" s="443" t="s">
        <v>776</v>
      </c>
      <c r="D100" s="443" t="s">
        <v>777</v>
      </c>
      <c r="E100" s="443" t="s">
        <v>778</v>
      </c>
      <c r="F100" s="443" t="s">
        <v>779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780</v>
      </c>
      <c r="B102" s="457" t="s">
        <v>781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782</v>
      </c>
      <c r="B103" s="457" t="s">
        <v>783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784</v>
      </c>
      <c r="B104" s="457" t="s">
        <v>785</v>
      </c>
      <c r="C104" s="451"/>
      <c r="D104" s="451">
        <v>0</v>
      </c>
      <c r="E104" s="451">
        <v>0</v>
      </c>
      <c r="F104" s="485"/>
    </row>
    <row r="105" spans="1:16" ht="12">
      <c r="A105" s="486" t="s">
        <v>786</v>
      </c>
      <c r="B105" s="454" t="s">
        <v>787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788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21" t="s">
        <v>789</v>
      </c>
      <c r="B107" s="621"/>
      <c r="C107" s="621"/>
      <c r="D107" s="621"/>
      <c r="E107" s="621"/>
      <c r="F107" s="621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2" t="s">
        <v>861</v>
      </c>
      <c r="B109" s="622"/>
      <c r="C109" s="208" t="s">
        <v>276</v>
      </c>
      <c r="D109" s="208"/>
      <c r="E109" s="208" t="s">
        <v>856</v>
      </c>
      <c r="F109" s="208"/>
    </row>
    <row r="110" spans="1:6" ht="12">
      <c r="A110" s="489"/>
      <c r="B110" s="490"/>
      <c r="C110" s="207" t="s">
        <v>859</v>
      </c>
      <c r="D110" s="207"/>
      <c r="E110" s="208" t="s">
        <v>857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2">
      <selection activeCell="I12" sqref="I12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31" t="s">
        <v>790</v>
      </c>
      <c r="C2" s="631"/>
      <c r="D2" s="631"/>
      <c r="E2" s="631"/>
      <c r="F2" s="631"/>
      <c r="G2" s="496"/>
      <c r="H2" s="494"/>
      <c r="I2" s="494"/>
    </row>
    <row r="3" spans="1:9" s="372" customFormat="1" ht="12.75" customHeight="1">
      <c r="A3" s="497"/>
      <c r="B3" s="632" t="s">
        <v>791</v>
      </c>
      <c r="C3" s="632"/>
      <c r="D3" s="632"/>
      <c r="E3" s="632"/>
      <c r="F3" s="632"/>
      <c r="G3" s="498"/>
      <c r="H3" s="497"/>
      <c r="I3" s="497"/>
    </row>
    <row r="4" spans="1:9" ht="15" customHeight="1">
      <c r="A4" s="499" t="s">
        <v>1</v>
      </c>
      <c r="B4" s="633" t="str">
        <f>'справка _1_БАЛАНС'!E3</f>
        <v>"ДУПНИЦА ТАБАК"АД</v>
      </c>
      <c r="C4" s="633"/>
      <c r="D4" s="633"/>
      <c r="E4" s="633"/>
      <c r="F4" s="633"/>
      <c r="G4" s="634" t="s">
        <v>3</v>
      </c>
      <c r="H4" s="634"/>
      <c r="I4" s="342">
        <f>'справка _1_БАЛАНС'!H3</f>
        <v>819364036</v>
      </c>
    </row>
    <row r="5" spans="1:9" ht="12">
      <c r="A5" s="500" t="s">
        <v>7</v>
      </c>
      <c r="B5" s="628" t="str">
        <f>'справка _1_БАЛАНС'!E5</f>
        <v>от 01.01.2011 г. До 30.09.2011 г. </v>
      </c>
      <c r="C5" s="628"/>
      <c r="D5" s="628"/>
      <c r="E5" s="628"/>
      <c r="F5" s="628"/>
      <c r="G5" s="629" t="s">
        <v>6</v>
      </c>
      <c r="H5" s="629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792</v>
      </c>
    </row>
    <row r="7" spans="1:9" s="506" customFormat="1" ht="12">
      <c r="A7" s="503" t="s">
        <v>468</v>
      </c>
      <c r="B7" s="504"/>
      <c r="C7" s="630" t="s">
        <v>793</v>
      </c>
      <c r="D7" s="630"/>
      <c r="E7" s="630"/>
      <c r="F7" s="630" t="s">
        <v>794</v>
      </c>
      <c r="G7" s="630"/>
      <c r="H7" s="630"/>
      <c r="I7" s="630"/>
    </row>
    <row r="8" spans="1:9" s="506" customFormat="1" ht="21.75" customHeight="1">
      <c r="A8" s="503"/>
      <c r="B8" s="507" t="s">
        <v>10</v>
      </c>
      <c r="C8" s="508" t="s">
        <v>795</v>
      </c>
      <c r="D8" s="508" t="s">
        <v>796</v>
      </c>
      <c r="E8" s="508" t="s">
        <v>797</v>
      </c>
      <c r="F8" s="509" t="s">
        <v>798</v>
      </c>
      <c r="G8" s="626" t="s">
        <v>799</v>
      </c>
      <c r="H8" s="626"/>
      <c r="I8" s="510" t="s">
        <v>800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541</v>
      </c>
      <c r="H9" s="505" t="s">
        <v>542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801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802</v>
      </c>
      <c r="B12" s="520" t="s">
        <v>803</v>
      </c>
      <c r="C12" s="521">
        <v>1725952</v>
      </c>
      <c r="D12" s="521">
        <v>0</v>
      </c>
      <c r="E12" s="521">
        <v>0</v>
      </c>
      <c r="F12" s="521">
        <v>273</v>
      </c>
      <c r="G12" s="521">
        <v>54</v>
      </c>
      <c r="H12" s="521">
        <v>60</v>
      </c>
      <c r="I12" s="522">
        <f>F12+G12-H12</f>
        <v>267</v>
      </c>
    </row>
    <row r="13" spans="1:9" s="516" customFormat="1" ht="12">
      <c r="A13" s="519" t="s">
        <v>804</v>
      </c>
      <c r="B13" s="520" t="s">
        <v>805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605</v>
      </c>
      <c r="B14" s="520" t="s">
        <v>806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807</v>
      </c>
      <c r="B15" s="520" t="s">
        <v>808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809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573</v>
      </c>
      <c r="B17" s="526" t="s">
        <v>810</v>
      </c>
      <c r="C17" s="513">
        <f aca="true" t="shared" si="1" ref="C17:H17">C12+C13+C15+C16</f>
        <v>1725952</v>
      </c>
      <c r="D17" s="513">
        <f t="shared" si="1"/>
        <v>0</v>
      </c>
      <c r="E17" s="513">
        <f t="shared" si="1"/>
        <v>0</v>
      </c>
      <c r="F17" s="513">
        <f t="shared" si="1"/>
        <v>273</v>
      </c>
      <c r="G17" s="513">
        <f t="shared" si="1"/>
        <v>54</v>
      </c>
      <c r="H17" s="513">
        <f t="shared" si="1"/>
        <v>60</v>
      </c>
      <c r="I17" s="522">
        <f t="shared" si="0"/>
        <v>267</v>
      </c>
    </row>
    <row r="18" spans="1:9" s="516" customFormat="1" ht="12">
      <c r="A18" s="517" t="s">
        <v>811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802</v>
      </c>
      <c r="B19" s="520" t="s">
        <v>812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813</v>
      </c>
      <c r="B20" s="520" t="s">
        <v>814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815</v>
      </c>
      <c r="B21" s="520" t="s">
        <v>816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817</v>
      </c>
      <c r="B22" s="520" t="s">
        <v>818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819</v>
      </c>
      <c r="B23" s="520" t="s">
        <v>820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821</v>
      </c>
      <c r="B24" s="520" t="s">
        <v>822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823</v>
      </c>
      <c r="B25" s="530" t="s">
        <v>824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825</v>
      </c>
      <c r="B26" s="526" t="s">
        <v>826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7" t="s">
        <v>827</v>
      </c>
      <c r="B28" s="627"/>
      <c r="C28" s="627"/>
      <c r="D28" s="627"/>
      <c r="E28" s="627"/>
      <c r="F28" s="627"/>
      <c r="G28" s="627"/>
      <c r="H28" s="627"/>
      <c r="I28" s="627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861</v>
      </c>
      <c r="B32" s="538"/>
      <c r="C32" s="538"/>
      <c r="D32" s="539" t="s">
        <v>276</v>
      </c>
      <c r="E32" s="540"/>
      <c r="F32" s="540"/>
      <c r="G32" s="540"/>
      <c r="H32" s="539" t="s">
        <v>856</v>
      </c>
      <c r="I32" s="540"/>
      <c r="J32" s="540"/>
    </row>
    <row r="33" spans="1:9" s="541" customFormat="1" ht="12">
      <c r="A33" s="418"/>
      <c r="B33" s="542"/>
      <c r="C33" s="418"/>
      <c r="D33" s="543" t="s">
        <v>859</v>
      </c>
      <c r="E33" s="544"/>
      <c r="F33" s="544"/>
      <c r="G33" s="544"/>
      <c r="H33" s="539" t="s">
        <v>857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B2:F2"/>
    <mergeCell ref="B3:F3"/>
    <mergeCell ref="B4:F4"/>
    <mergeCell ref="G4:H4"/>
    <mergeCell ref="G8:H8"/>
    <mergeCell ref="A28:I28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tabSelected="1" view="pageBreakPreview" zoomScale="90" zoomScaleNormal="75" zoomScaleSheetLayoutView="90" workbookViewId="0" topLeftCell="A1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5" t="s">
        <v>790</v>
      </c>
      <c r="B2" s="635"/>
      <c r="C2" s="635"/>
      <c r="D2" s="635"/>
      <c r="E2" s="635"/>
      <c r="F2" s="635"/>
    </row>
    <row r="3" spans="1:6" ht="12.75" customHeight="1">
      <c r="A3" s="635" t="s">
        <v>828</v>
      </c>
      <c r="B3" s="635"/>
      <c r="C3" s="635"/>
      <c r="D3" s="635"/>
      <c r="E3" s="635"/>
      <c r="F3" s="635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6" t="str">
        <f>'справка _1_БАЛАНС'!E3</f>
        <v>"ДУПНИЦА ТАБАК"АД</v>
      </c>
      <c r="C5" s="636"/>
      <c r="D5" s="636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829</v>
      </c>
      <c r="B6" s="637" t="s">
        <v>864</v>
      </c>
      <c r="C6" s="637"/>
      <c r="D6" s="637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279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830</v>
      </c>
      <c r="B8" s="564" t="s">
        <v>10</v>
      </c>
      <c r="C8" s="565" t="s">
        <v>831</v>
      </c>
      <c r="D8" s="565" t="s">
        <v>832</v>
      </c>
      <c r="E8" s="565" t="s">
        <v>833</v>
      </c>
      <c r="F8" s="565" t="s">
        <v>834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835</v>
      </c>
      <c r="B10" s="569"/>
      <c r="C10" s="570"/>
      <c r="D10" s="570"/>
      <c r="E10" s="570"/>
      <c r="F10" s="570"/>
    </row>
    <row r="11" spans="1:6" ht="18" customHeight="1">
      <c r="A11" s="571" t="s">
        <v>836</v>
      </c>
      <c r="B11" s="572"/>
      <c r="C11" s="570"/>
      <c r="D11" s="570"/>
      <c r="E11" s="570"/>
      <c r="F11" s="570"/>
    </row>
    <row r="12" spans="1:6" ht="14.25" customHeight="1">
      <c r="A12" s="571" t="s">
        <v>837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838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555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558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573</v>
      </c>
      <c r="B27" s="576" t="s">
        <v>839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840</v>
      </c>
      <c r="B28" s="579"/>
      <c r="C28" s="570"/>
      <c r="D28" s="570"/>
      <c r="E28" s="570"/>
      <c r="F28" s="577"/>
    </row>
    <row r="29" spans="1:6" ht="12.75">
      <c r="A29" s="571" t="s">
        <v>549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552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555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558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825</v>
      </c>
      <c r="B44" s="576" t="s">
        <v>841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842</v>
      </c>
      <c r="B45" s="579"/>
      <c r="C45" s="570"/>
      <c r="D45" s="570"/>
      <c r="E45" s="570"/>
      <c r="F45" s="577"/>
    </row>
    <row r="46" spans="1:6" ht="12.75">
      <c r="A46" s="571" t="s">
        <v>549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552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555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558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843</v>
      </c>
      <c r="B61" s="576" t="s">
        <v>844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845</v>
      </c>
      <c r="B62" s="579"/>
      <c r="C62" s="570"/>
      <c r="D62" s="570"/>
      <c r="E62" s="570"/>
      <c r="F62" s="577"/>
    </row>
    <row r="63" spans="1:6" ht="12.75">
      <c r="A63" s="571" t="s">
        <v>549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552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555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558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590</v>
      </c>
      <c r="B78" s="576" t="s">
        <v>846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847</v>
      </c>
      <c r="B79" s="576" t="s">
        <v>848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849</v>
      </c>
      <c r="B80" s="576"/>
      <c r="C80" s="570"/>
      <c r="D80" s="570"/>
      <c r="E80" s="570"/>
      <c r="F80" s="577"/>
    </row>
    <row r="81" spans="1:6" ht="14.25" customHeight="1">
      <c r="A81" s="571" t="s">
        <v>836</v>
      </c>
      <c r="B81" s="579"/>
      <c r="C81" s="570"/>
      <c r="D81" s="570"/>
      <c r="E81" s="570"/>
      <c r="F81" s="577"/>
    </row>
    <row r="82" spans="1:6" ht="12.75">
      <c r="A82" s="571" t="s">
        <v>837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838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555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558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573</v>
      </c>
      <c r="B97" s="576" t="s">
        <v>850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840</v>
      </c>
      <c r="B98" s="579"/>
      <c r="C98" s="570"/>
      <c r="D98" s="570"/>
      <c r="E98" s="570"/>
      <c r="F98" s="577"/>
    </row>
    <row r="99" spans="1:6" ht="12.75">
      <c r="A99" s="571" t="s">
        <v>549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552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555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558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825</v>
      </c>
      <c r="B114" s="576" t="s">
        <v>851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842</v>
      </c>
      <c r="B115" s="579"/>
      <c r="C115" s="570"/>
      <c r="D115" s="570"/>
      <c r="E115" s="570"/>
      <c r="F115" s="577"/>
    </row>
    <row r="116" spans="1:6" ht="12.75">
      <c r="A116" s="571" t="s">
        <v>549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552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555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558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843</v>
      </c>
      <c r="B131" s="576" t="s">
        <v>852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845</v>
      </c>
      <c r="B132" s="579"/>
      <c r="C132" s="570"/>
      <c r="D132" s="570"/>
      <c r="E132" s="570"/>
      <c r="F132" s="577"/>
    </row>
    <row r="133" spans="1:6" ht="12.75">
      <c r="A133" s="571" t="s">
        <v>549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552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555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558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590</v>
      </c>
      <c r="B148" s="576" t="s">
        <v>853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854</v>
      </c>
      <c r="B149" s="576" t="s">
        <v>855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863</v>
      </c>
      <c r="B153" s="588"/>
      <c r="C153" s="208" t="s">
        <v>276</v>
      </c>
      <c r="D153" s="589"/>
      <c r="E153" s="539" t="s">
        <v>856</v>
      </c>
      <c r="F153" s="589"/>
    </row>
    <row r="154" spans="1:6" ht="12.75">
      <c r="A154" s="590"/>
      <c r="B154" s="591"/>
      <c r="C154" s="207" t="s">
        <v>859</v>
      </c>
      <c r="D154" s="592"/>
      <c r="E154" s="539" t="s">
        <v>857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2011-10-12T08:11:16Z</cp:lastPrinted>
  <dcterms:created xsi:type="dcterms:W3CDTF">2000-06-29T12:02:40Z</dcterms:created>
  <dcterms:modified xsi:type="dcterms:W3CDTF">2011-10-12T09:21:32Z</dcterms:modified>
  <cp:category/>
  <cp:version/>
  <cp:contentType/>
  <cp:contentStatus/>
  <cp:revision>1</cp:revision>
</cp:coreProperties>
</file>