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2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<sst xmlns="http://schemas.openxmlformats.org/spreadsheetml/2006/main" count="1037" uniqueCount="874">
  <si>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</si>
  <si>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</si>
  <si>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</si>
  <si>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</si>
  <si>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</si>
  <si>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</si>
  <si>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</si>
  <si>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</si>
  <si>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</si>
  <si>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</si>
  <si>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</si>
  <si>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</si>
  <si>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</si>
  <si>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</si>
  <si>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</si>
  <si>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</si>
  <si>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</si>
  <si>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</si>
  <si>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</si>
  <si>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</si>
  <si>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</si>
  <si>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</si>
  <si>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</si>
  <si>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</si>
  <si>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</si>
  <si>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</si>
  <si>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</si>
  <si>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</si>
  <si>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</si>
  <si>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</si>
  <si>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</si>
  <si>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</si>
  <si>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</si>
  <si>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</si>
  <si>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</si>
  <si>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</si>
  <si>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</si>
  <si>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</si>
  <si>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</si>
  <si>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</si>
  <si>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</si>
  <si>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</si>
  <si>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</si>
  <si>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</si>
  <si>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</si>
  <si>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</si>
  <si>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</si>
  <si>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</si>
  <si>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</si>
  <si>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</si>
  <si>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</si>
  <si>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</si>
  <si>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</si>
  <si>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</si>
  <si>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</si>
  <si>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</si>
  <si>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</si>
  <si>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</si>
  <si>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</si>
  <si>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</si>
  <si>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</si>
  <si>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</si>
  <si>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</si>
  <si>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</si>
  <si>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</si>
  <si>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</si>
  <si>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</si>
  <si>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</si>
  <si>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</si>
  <si>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</si>
  <si>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</si>
  <si>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</si>
  <si>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</si>
  <si>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</si>
  <si>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</si>
  <si>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</si>
  <si>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</si>
  <si>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</si>
  <si>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</si>
  <si>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</si>
  <si>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</si>
  <si>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</si>
  <si>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</si>
  <si>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</si>
  <si>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</si>
  <si>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</si>
  <si>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</si>
  <si>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</si>
  <si>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</si>
  <si>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</si>
  <si>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</si>
  <si>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</si>
  <si>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</si>
  <si>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</si>
  <si>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</si>
  <si>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</si>
  <si>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</si>
  <si>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</si>
  <si>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</si>
  <si>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</si>
  <si>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</si>
  <si>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</si>
  <si>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</si>
  <si>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</si>
  <si>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</si>
  <si>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</si>
  <si>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</si>
  <si>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</si>
  <si>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</si>
  <si>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</si>
  <si>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</si>
  <si>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</si>
  <si>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</si>
  <si>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</si>
  <si>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</si>
  <si>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</si>
  <si>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</si>
  <si>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</si>
  <si>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</si>
  <si>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</si>
  <si>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</si>
  <si>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</si>
  <si>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</si>
  <si>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</si>
  <si>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</si>
  <si>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</si>
  <si>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</si>
  <si>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</si>
  <si>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</si>
  <si>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</si>
  <si>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</si>
  <si>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</si>
  <si>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</si>
  <si>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</si>
  <si>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</si>
  <si>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</si>
  <si>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</si>
  <si>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</si>
  <si>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</si>
  <si>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</si>
  <si>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</si>
  <si>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</si>
  <si>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</si>
  <si>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</si>
  <si>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</si>
  <si>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</si>
  <si>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</si>
  <si>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</si>
  <si>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</si>
  <si>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</si>
  <si>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</si>
  <si>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</si>
  <si>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</si>
  <si>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</si>
  <si>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</si>
  <si>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</si>
  <si>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</si>
  <si>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</si>
  <si>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</si>
  <si>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</si>
  <si>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</si>
  <si>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</si>
  <si>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</si>
  <si>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</si>
  <si>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</si>
  <si>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</si>
  <si>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</si>
  <si>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</si>
  <si>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</si>
  <si>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</si>
  <si>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</si>
  <si>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</si>
  <si>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</si>
  <si>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</si>
  <si>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</si>
  <si>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</si>
  <si>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</si>
  <si>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</si>
  <si>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</si>
  <si>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</si>
  <si>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</si>
  <si>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</si>
  <si>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</si>
  <si>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</si>
  <si>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</si>
  <si>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</si>
  <si>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</si>
  <si>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</si>
  <si>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</si>
  <si>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</si>
  <si>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</si>
  <si>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</si>
  <si>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</si>
  <si>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</si>
  <si>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</si>
  <si>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</si>
  <si>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</si>
  <si>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</si>
  <si>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</si>
  <si>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</si>
  <si>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</si>
  <si>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</si>
  <si>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</si>
  <si>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</si>
  <si>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</si>
  <si>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</si>
  <si>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</si>
  <si>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</si>
  <si>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</si>
  <si>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</si>
  <si>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</si>
  <si>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</si>
  <si>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</si>
  <si>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</si>
  <si>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</si>
  <si>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</si>
  <si>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</si>
  <si>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</si>
  <si>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</si>
  <si>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</si>
  <si>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</si>
  <si>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</si>
  <si>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</si>
  <si>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</si>
  <si>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</si>
  <si>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</si>
  <si>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</si>
  <si>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</si>
  <si>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</si>
  <si>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</si>
  <si>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</si>
  <si>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</si>
  <si>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</si>
  <si>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</si>
  <si>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</si>
  <si>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</si>
  <si>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</si>
  <si>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</si>
  <si>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</si>
  <si>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</si>
  <si>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</si>
  <si>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</si>
  <si>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</si>
  <si>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</si>
  <si>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</si>
  <si>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</si>
  <si>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</si>
  <si>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</si>
  <si>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</si>
  <si>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</si>
  <si>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</si>
  <si>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</si>
  <si>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</si>
  <si>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</si>
  <si>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</si>
  <si>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</si>
  <si>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</si>
  <si>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</si>
  <si>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</si>
  <si>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</si>
  <si>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</si>
  <si>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</si>
  <si>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</si>
  <si>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</si>
  <si>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</si>
  <si>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</si>
  <si>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</si>
  <si>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</si>
  <si>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</si>
  <si>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</si>
  <si>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</si>
  <si>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</si>
  <si>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</si>
  <si>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</si>
  <si>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</si>
  <si>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</si>
  <si>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</si>
  <si>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</si>
  <si>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</si>
  <si>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</si>
  <si>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</si>
  <si>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</si>
  <si>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</si>
  <si>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</si>
  <si>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</si>
  <si>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</si>
  <si>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</si>
  <si>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</si>
  <si>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</si>
  <si>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</si>
  <si>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</si>
  <si>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</si>
  <si>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</si>
  <si>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</si>
  <si>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</si>
  <si>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</si>
  <si>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</si>
  <si>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</si>
  <si>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</si>
  <si>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</si>
  <si>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</si>
  <si>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</si>
  <si>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</si>
  <si>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</si>
  <si>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</si>
  <si>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</si>
  <si>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</si>
  <si>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</si>
  <si>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</si>
  <si>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</si>
  <si>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</si>
  <si>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</si>
  <si>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</si>
  <si>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</si>
  <si>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</si>
  <si>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</si>
  <si>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</si>
  <si>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</si>
  <si>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</si>
  <si>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</si>
  <si>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</si>
  <si>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</si>
  <si>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</si>
  <si>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</si>
  <si>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</si>
  <si>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</si>
  <si>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</si>
  <si>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</si>
  <si>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</si>
  <si>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</si>
  <si>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</si>
  <si>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</si>
  <si>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</si>
  <si>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</si>
  <si>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</si>
  <si>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</si>
  <si>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</si>
  <si>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</si>
  <si>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</si>
  <si>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</si>
  <si>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</si>
  <si>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</si>
  <si>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</si>
  <si>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</si>
  <si>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</si>
  <si>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</si>
  <si>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</si>
  <si>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</si>
  <si>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</si>
  <si>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</si>
  <si>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</si>
  <si>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</si>
  <si>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</si>
  <si>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</si>
  <si>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</si>
  <si>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</si>
  <si>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</si>
  <si>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</si>
  <si>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</si>
  <si>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</si>
  <si>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</si>
  <si>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</si>
  <si>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</si>
  <si>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</si>
  <si>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</si>
  <si>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</si>
  <si>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</si>
  <si>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</si>
  <si>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</si>
  <si>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</si>
  <si>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</si>
  <si>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</si>
  <si>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</si>
  <si>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</si>
  <si>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</si>
  <si>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</si>
  <si>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</si>
  <si>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</si>
  <si>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</si>
  <si>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</si>
  <si>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</si>
  <si>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</si>
  <si>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</si>
  <si>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</si>
  <si>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</si>
  <si>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</si>
  <si>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</si>
  <si>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</si>
  <si>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</si>
  <si>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</si>
  <si>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</si>
  <si>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</si>
  <si>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</si>
  <si>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</si>
  <si>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</si>
  <si>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</si>
  <si>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</si>
  <si>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</si>
  <si>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</si>
  <si>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</si>
  <si>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</si>
  <si>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</si>
  <si>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</si>
  <si>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</si>
  <si>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</si>
  <si>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</si>
  <si>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</si>
  <si>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</si>
  <si>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</si>
  <si>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</si>
  <si>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</si>
  <si>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</si>
  <si>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</si>
  <si>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</si>
  <si>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</si>
  <si>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</si>
  <si>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</si>
  <si>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</si>
  <si>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</si>
  <si>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</si>
  <si>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</si>
  <si>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</si>
  <si>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</si>
  <si>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</si>
  <si>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</si>
  <si>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</si>
  <si>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</si>
  <si>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</si>
  <si>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</si>
  <si>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</si>
  <si>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</si>
  <si>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</si>
  <si>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</si>
  <si>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</si>
  <si>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</si>
  <si>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</si>
  <si>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</si>
  <si>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</si>
  <si>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</si>
  <si>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</si>
  <si>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</si>
  <si>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</si>
  <si>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</si>
  <si>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</si>
  <si>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</si>
  <si>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</si>
  <si>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</si>
  <si>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</si>
  <si>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</si>
  <si>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</si>
  <si>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</si>
  <si>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</si>
  <si>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</si>
  <si>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</si>
  <si>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</si>
  <si>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</si>
  <si>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</si>
  <si>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</si>
  <si>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</si>
  <si>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</si>
  <si>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</si>
  <si>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</si>
  <si>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</si>
  <si>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</si>
  <si>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</si>
  <si>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</si>
  <si>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</si>
  <si>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</si>
  <si>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</si>
  <si>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</si>
  <si>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</si>
  <si>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</si>
  <si>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</si>
  <si>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</si>
  <si>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</si>
  <si>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</si>
  <si>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</si>
  <si>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</si>
  <si>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</si>
  <si>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</si>
  <si>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</si>
  <si>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</si>
  <si>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</si>
  <si>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</si>
  <si>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</si>
  <si>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</si>
  <si>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</si>
  <si>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</si>
  <si>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</si>
  <si>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</si>
  <si>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</si>
  <si>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</si>
  <si>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</si>
  <si>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</si>
  <si>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</si>
  <si>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</si>
  <si>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</si>
  <si>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</si>
  <si>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</si>
  <si>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</si>
  <si>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</si>
  <si>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</si>
  <si>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</si>
  <si>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</si>
  <si>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</si>
  <si>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</si>
  <si>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</si>
  <si>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</si>
  <si>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</si>
  <si>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</si>
  <si>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</si>
  <si>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</si>
  <si>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</si>
  <si>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</si>
  <si>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</si>
  <si>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</si>
  <si>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</si>
  <si>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</si>
  <si>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</si>
  <si>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</si>
  <si>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</si>
  <si>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</si>
  <si>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</si>
  <si>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</si>
  <si>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</si>
  <si>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</si>
  <si>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</si>
  <si>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</si>
  <si>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</si>
  <si>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</si>
  <si>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</si>
  <si>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</si>
  <si>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</si>
  <si>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</si>
  <si>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</si>
  <si>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</si>
  <si>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</si>
  <si>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</si>
  <si>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</si>
  <si>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</si>
  <si>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</si>
  <si>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</si>
  <si>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</si>
  <si>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</si>
  <si>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</si>
  <si>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</si>
  <si>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</si>
  <si>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</si>
  <si>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</si>
  <si>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</si>
  <si>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</si>
  <si>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</si>
  <si>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</si>
  <si>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</si>
  <si>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</si>
  <si>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</si>
  <si>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</si>
  <si>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</si>
  <si>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</si>
  <si>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</si>
  <si>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</si>
  <si>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</si>
  <si>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</si>
  <si>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</si>
  <si>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</si>
  <si>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</si>
  <si>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</si>
  <si>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</si>
  <si>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</si>
  <si>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</si>
  <si>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</si>
  <si>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</si>
  <si>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</si>
  <si>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</si>
  <si>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</si>
  <si>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</si>
  <si>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</si>
  <si>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</si>
  <si>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</si>
  <si>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</si>
  <si>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</si>
  <si>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</si>
  <si>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</si>
  <si>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</si>
  <si>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</si>
  <si>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</si>
  <si>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</si>
  <si>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</si>
  <si>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</si>
  <si>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</si>
  <si>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</si>
  <si>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</si>
  <si>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</si>
  <si>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</si>
  <si>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</si>
  <si>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</si>
  <si>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</si>
  <si>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</si>
  <si>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</si>
  <si>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</si>
  <si>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</si>
  <si>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</si>
  <si>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</si>
  <si>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</si>
  <si>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</si>
  <si>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</si>
  <si>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</si>
  <si>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</si>
  <si>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</si>
  <si>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</si>
  <si>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</si>
  <si>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</si>
  <si>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</si>
  <si>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</si>
  <si>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</si>
  <si>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</si>
  <si>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</si>
  <si>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</si>
  <si>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</si>
  <si>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</si>
  <si>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</si>
  <si>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</si>
  <si>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</si>
  <si>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</si>
  <si>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</si>
  <si>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</si>
  <si>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</si>
  <si>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</si>
  <si>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</si>
  <si>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</si>
  <si>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</si>
  <si>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</si>
  <si>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</si>
  <si>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</si>
  <si>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</si>
  <si>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</si>
  <si>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</si>
  <si>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</si>
  <si>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</si>
  <si>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</si>
  <si>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</si>
  <si>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</si>
  <si>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</si>
  <si>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</si>
  <si>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</si>
  <si>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</si>
  <si>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</si>
  <si>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</si>
  <si>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</si>
  <si>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</si>
  <si>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</si>
  <si>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</si>
  <si>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</si>
  <si>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</si>
  <si>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</si>
  <si>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</si>
  <si>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</si>
  <si>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</si>
  <si>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</si>
  <si>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</si>
  <si>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</si>
  <si>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</si>
  <si>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</si>
  <si>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</si>
  <si>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</si>
  <si>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</si>
  <si>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</si>
  <si>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</si>
  <si>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</si>
  <si>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</si>
  <si>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</si>
  <si>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</si>
  <si>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</si>
  <si>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</si>
  <si>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</si>
  <si>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</si>
  <si>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</si>
  <si>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</si>
  <si>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</si>
  <si>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</si>
  <si>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</si>
  <si>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</si>
  <si>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</si>
  <si>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</si>
  <si>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</si>
  <si>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</si>
  <si>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</si>
  <si>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</si>
  <si>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</si>
  <si>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</si>
  <si>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</si>
  <si>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</si>
  <si>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</si>
  <si>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</si>
  <si>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</si>
  <si>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</si>
  <si>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</si>
  <si>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</si>
  <si>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</si>
  <si>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</si>
  <si>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</si>
  <si>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</si>
  <si>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</si>
  <si>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</si>
  <si>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</si>
  <si>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</si>
  <si>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</si>
  <si>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</si>
  <si>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</si>
  <si>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</si>
  <si>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</si>
  <si>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</si>
  <si>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</si>
  <si>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</si>
  <si>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</si>
  <si>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</si>
  <si>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</si>
  <si>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</si>
  <si>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</si>
  <si>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</si>
  <si>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</si>
  <si>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</si>
  <si>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</si>
  <si>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</si>
  <si>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</si>
  <si>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</si>
  <si>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</si>
  <si>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</si>
  <si>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</si>
  <si>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</si>
  <si>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</si>
  <si>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</si>
  <si>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</si>
  <si>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</si>
  <si>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</si>
  <si>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</si>
  <si>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</si>
  <si>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</si>
  <si>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</si>
  <si>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</si>
  <si>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</si>
  <si>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</si>
  <si>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</si>
  <si>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</si>
  <si>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</si>
  <si>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</si>
  <si>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</si>
  <si>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</si>
  <si>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</si>
  <si>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</si>
  <si>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</si>
  <si>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</si>
  <si>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</si>
  <si>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</si>
  <si>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</si>
  <si>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</si>
  <si>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</si>
  <si>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</si>
  <si>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</si>
  <si>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</si>
  <si>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</si>
  <si>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</si>
  <si>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</si>
  <si>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</si>
  <si>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</si>
  <si>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</si>
  <si>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</si>
  <si>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</si>
  <si>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</si>
  <si>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</si>
  <si>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</si>
  <si>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</si>
  <si>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</si>
  <si>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</si>
  <si>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</si>
  <si>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</si>
  <si>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</si>
  <si>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</si>
  <si>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</si>
  <si>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</si>
  <si>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</si>
  <si>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</si>
  <si>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</si>
  <si>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</si>
  <si>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</si>
  <si>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</si>
  <si>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</si>
  <si>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</si>
  <si>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</si>
  <si>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</si>
  <si>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</si>
  <si>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</si>
  <si>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</si>
  <si>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</si>
  <si>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</si>
  <si>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</si>
  <si>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</si>
  <si>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</si>
  <si>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</si>
  <si>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</si>
  <si>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</si>
  <si>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</si>
  <si>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</si>
  <si>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</si>
  <si>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</si>
  <si>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</si>
  <si>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</si>
  <si>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</si>
  <si>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</si>
  <si>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</si>
  <si>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</si>
  <si>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</si>
  <si>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</si>
  <si>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</si>
  <si>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</si>
  <si>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</si>
  <si>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</si>
  <si>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</si>
  <si>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</si>
  <si>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</si>
  <si>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</si>
  <si>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</si>
  <si>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</si>
  <si>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</si>
  <si>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</si>
  <si>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</si>
  <si>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</si>
  <si>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</si>
  <si>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</si>
  <si>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</si>
  <si>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</si>
  <si>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</si>
  <si>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</si>
  <si>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</si>
  <si>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</si>
  <si>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</si>
  <si>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</si>
  <si>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</si>
  <si>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</si>
  <si>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</si>
  <si>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</si>
  <si>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</si>
  <si>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</si>
  <si>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</si>
  <si>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</si>
  <si>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</si>
  <si>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</si>
  <si>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</si>
  <si>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</si>
  <si>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</si>
  <si>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</si>
  <si>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</si>
  <si>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</si>
  <si>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</si>
  <si>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</si>
  <si>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</si>
  <si>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</si>
  <si>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</si>
  <si>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</si>
  <si>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</si>
  <si>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</si>
  <si>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</si>
  <si>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</si>
  <si>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</si>
  <si>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</si>
  <si>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</si>
  <si>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</si>
  <si>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1.Котлостроене</t>
  </si>
  <si>
    <t>01.01.2008-31.12.2008</t>
  </si>
  <si>
    <t>Дата на съставяне: 25.01.2009</t>
  </si>
  <si>
    <t xml:space="preserve">Дата на съставяне:       25.01.2009                           </t>
  </si>
  <si>
    <t xml:space="preserve">Дата  на съставяне:  25.01.2009                                                                                                                              </t>
  </si>
  <si>
    <t xml:space="preserve">Дата  на съставяне:  25.01.2009                                                                                                                                </t>
  </si>
  <si>
    <t xml:space="preserve">Дата  на съставяне:  25.01.2009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</si>
</sst>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2">
      <selection activeCell="E26" sqref="E2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41</v>
      </c>
      <c r="D12" s="151">
        <v>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3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888</v>
      </c>
      <c r="D15" s="151">
        <v>1235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</v>
      </c>
      <c r="D16" s="151">
        <v>4</v>
      </c>
      <c r="E16" s="243" t="s">
        <v>42</v>
      </c>
      <c r="F16" s="242" t="s">
        <v>43</v>
      </c>
      <c r="G16" s="316"/>
      <c r="H16" s="316">
        <v>-1416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2361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942</v>
      </c>
      <c r="D19" s="155">
        <f>SUM(D11:D18)</f>
        <v>1286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3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2672</v>
      </c>
      <c r="H27" s="154">
        <f>SUM(H28:H30)</f>
        <v>2363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2672</v>
      </c>
      <c r="H28" s="152">
        <v>2363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728</v>
      </c>
      <c r="H31" s="152">
        <v>611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3400</v>
      </c>
      <c r="H33" s="154">
        <f>H27+H31+H32</f>
        <v>2974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728</v>
      </c>
      <c r="D34" s="155">
        <f>SUM(D35:D38)</f>
        <v>112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10417</v>
      </c>
      <c r="H36" s="154">
        <f>H25+H17+H33</f>
        <v>8575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616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35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4980</v>
      </c>
      <c r="H44" s="152">
        <v>5665</v>
      </c>
    </row>
    <row r="45" spans="1:15" ht="15">
      <c r="A45" s="235" t="s">
        <v>136</v>
      </c>
      <c r="B45" s="249" t="s">
        <v>137</v>
      </c>
      <c r="C45" s="155">
        <f>C34+C39+C44</f>
        <v>728</v>
      </c>
      <c r="D45" s="155">
        <f>D34+D39+D44</f>
        <v>112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14608</v>
      </c>
      <c r="H47" s="152">
        <v>15912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22847</v>
      </c>
      <c r="D49" s="151">
        <v>21051</v>
      </c>
      <c r="E49" s="251" t="s">
        <v>51</v>
      </c>
      <c r="F49" s="245" t="s">
        <v>153</v>
      </c>
      <c r="G49" s="154">
        <f>SUM(G43:G48)</f>
        <v>19588</v>
      </c>
      <c r="H49" s="154">
        <f>SUM(H43:H48)</f>
        <v>21612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22847</v>
      </c>
      <c r="D51" s="155">
        <f>SUM(D47:D50)</f>
        <v>21051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2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24519</v>
      </c>
      <c r="D55" s="155">
        <f>D19+D20+D21+D27+D32+D45+D51+D53+D54</f>
        <v>22454</v>
      </c>
      <c r="E55" s="237" t="s">
        <v>172</v>
      </c>
      <c r="F55" s="261" t="s">
        <v>173</v>
      </c>
      <c r="G55" s="154">
        <f>G49+G51+G52+G53+G54</f>
        <v>19588</v>
      </c>
      <c r="H55" s="154">
        <f>H49+H51+H52+H53+H54</f>
        <v>21612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313</v>
      </c>
      <c r="D60" s="151">
        <v>505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3697</v>
      </c>
      <c r="H61" s="154">
        <f>SUM(H62:H68)</f>
        <v>1797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313</v>
      </c>
      <c r="D64" s="155">
        <f>SUM(D58:D63)</f>
        <v>505</v>
      </c>
      <c r="E64" s="237" t="s">
        <v>200</v>
      </c>
      <c r="F64" s="242" t="s">
        <v>201</v>
      </c>
      <c r="G64" s="152">
        <v>3624</v>
      </c>
      <c r="H64" s="152">
        <v>1399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2173</v>
      </c>
      <c r="D67" s="151"/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928</v>
      </c>
      <c r="D68" s="151">
        <v>797</v>
      </c>
      <c r="E68" s="237" t="s">
        <v>213</v>
      </c>
      <c r="F68" s="242" t="s">
        <v>214</v>
      </c>
      <c r="G68" s="152">
        <v>58</v>
      </c>
      <c r="H68" s="152">
        <v>361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496</v>
      </c>
      <c r="H69" s="152">
        <v>360</v>
      </c>
    </row>
    <row r="70" spans="1:8" ht="15">
      <c r="A70" s="235" t="s">
        <v>218</v>
      </c>
      <c r="B70" s="241" t="s">
        <v>219</v>
      </c>
      <c r="C70" s="151">
        <v>8411</v>
      </c>
      <c r="D70" s="151">
        <v>9907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406</v>
      </c>
      <c r="D71" s="151">
        <v>475</v>
      </c>
      <c r="E71" s="253" t="s">
        <v>46</v>
      </c>
      <c r="F71" s="273" t="s">
        <v>224</v>
      </c>
      <c r="G71" s="161">
        <f>G59+G60+G61+G69+G70</f>
        <v>4193</v>
      </c>
      <c r="H71" s="161">
        <f>H59+H60+H61+H69+H70</f>
        <v>2157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36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751</v>
      </c>
      <c r="D74" s="151">
        <v>433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12669</v>
      </c>
      <c r="D75" s="155">
        <f>SUM(D67:D74)</f>
        <v>11648</v>
      </c>
      <c r="E75" s="251" t="s">
        <v>160</v>
      </c>
      <c r="F75" s="245" t="s">
        <v>234</v>
      </c>
      <c r="G75" s="152">
        <v>3493</v>
      </c>
      <c r="H75" s="152">
        <v>2926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7686</v>
      </c>
      <c r="H79" s="162">
        <f>H71+H74+H75+H76</f>
        <v>5083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95</v>
      </c>
      <c r="D87" s="151">
        <v>87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84</v>
      </c>
      <c r="D88" s="151">
        <v>565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179</v>
      </c>
      <c r="D91" s="155">
        <f>SUM(D87:D90)</f>
        <v>652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13172</v>
      </c>
      <c r="D93" s="155">
        <f>D64+D75+D84+D91+D92</f>
        <v>12816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37691</v>
      </c>
      <c r="D94" s="164">
        <f>D93+D55</f>
        <v>35270</v>
      </c>
      <c r="E94" s="449" t="s">
        <v>270</v>
      </c>
      <c r="F94" s="289" t="s">
        <v>271</v>
      </c>
      <c r="G94" s="165">
        <f>G36+G39+G55+G79</f>
        <v>37691</v>
      </c>
      <c r="H94" s="165">
        <f>H36+H39+H55+H79</f>
        <v>35270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1">
      <selection activeCell="E37" sqref="E3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01.01.2008-31.12.2008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139</v>
      </c>
      <c r="D9" s="46">
        <v>109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714</v>
      </c>
      <c r="D10" s="46">
        <v>734</v>
      </c>
      <c r="E10" s="298" t="s">
        <v>289</v>
      </c>
      <c r="F10" s="548" t="s">
        <v>290</v>
      </c>
      <c r="G10" s="549">
        <v>17069</v>
      </c>
      <c r="H10" s="549">
        <v>13523</v>
      </c>
    </row>
    <row r="11" spans="1:8" ht="12">
      <c r="A11" s="298" t="s">
        <v>291</v>
      </c>
      <c r="B11" s="299" t="s">
        <v>292</v>
      </c>
      <c r="C11" s="46">
        <v>519</v>
      </c>
      <c r="D11" s="46">
        <v>553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228</v>
      </c>
      <c r="D12" s="46">
        <v>187</v>
      </c>
      <c r="E12" s="300" t="s">
        <v>78</v>
      </c>
      <c r="F12" s="548" t="s">
        <v>297</v>
      </c>
      <c r="G12" s="549">
        <v>540</v>
      </c>
      <c r="H12" s="549">
        <v>554</v>
      </c>
    </row>
    <row r="13" spans="1:18" ht="12">
      <c r="A13" s="298" t="s">
        <v>298</v>
      </c>
      <c r="B13" s="299" t="s">
        <v>299</v>
      </c>
      <c r="C13" s="46">
        <v>36</v>
      </c>
      <c r="D13" s="46">
        <v>40</v>
      </c>
      <c r="E13" s="301" t="s">
        <v>51</v>
      </c>
      <c r="F13" s="550" t="s">
        <v>300</v>
      </c>
      <c r="G13" s="547">
        <f>SUM(G9:G12)</f>
        <v>17609</v>
      </c>
      <c r="H13" s="547">
        <f>SUM(H9:H12)</f>
        <v>14077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15838</v>
      </c>
      <c r="D14" s="46">
        <v>12074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19</v>
      </c>
      <c r="D16" s="47">
        <v>34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17493</v>
      </c>
      <c r="D19" s="49">
        <f>SUM(D9:D15)+D16</f>
        <v>13731</v>
      </c>
      <c r="E19" s="304" t="s">
        <v>317</v>
      </c>
      <c r="F19" s="551" t="s">
        <v>318</v>
      </c>
      <c r="G19" s="549">
        <v>836</v>
      </c>
      <c r="H19" s="549">
        <v>425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1693</v>
      </c>
      <c r="D22" s="46">
        <v>1926</v>
      </c>
      <c r="E22" s="304" t="s">
        <v>326</v>
      </c>
      <c r="F22" s="551" t="s">
        <v>327</v>
      </c>
      <c r="G22" s="549">
        <v>5</v>
      </c>
      <c r="H22" s="549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1698</v>
      </c>
      <c r="H23" s="549">
        <v>2025</v>
      </c>
    </row>
    <row r="24" spans="1:18" ht="12">
      <c r="A24" s="298" t="s">
        <v>332</v>
      </c>
      <c r="B24" s="305" t="s">
        <v>333</v>
      </c>
      <c r="C24" s="46">
        <v>6</v>
      </c>
      <c r="D24" s="46">
        <v>2</v>
      </c>
      <c r="E24" s="301" t="s">
        <v>103</v>
      </c>
      <c r="F24" s="553" t="s">
        <v>334</v>
      </c>
      <c r="G24" s="547">
        <f>SUM(G19:G23)</f>
        <v>2539</v>
      </c>
      <c r="H24" s="547">
        <f>SUM(H19:H23)</f>
        <v>2451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158</v>
      </c>
      <c r="D25" s="46">
        <v>191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1857</v>
      </c>
      <c r="D26" s="49">
        <f>SUM(D22:D25)</f>
        <v>2119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19350</v>
      </c>
      <c r="D28" s="50">
        <f>D26+D19</f>
        <v>15850</v>
      </c>
      <c r="E28" s="127" t="s">
        <v>339</v>
      </c>
      <c r="F28" s="553" t="s">
        <v>340</v>
      </c>
      <c r="G28" s="547">
        <f>G13+G15+G24</f>
        <v>20148</v>
      </c>
      <c r="H28" s="547">
        <f>H13+H15+H24</f>
        <v>16528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798</v>
      </c>
      <c r="D30" s="50">
        <f>IF((H28-D28)&gt;0,H28-D28,0)</f>
        <v>678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19350</v>
      </c>
      <c r="D33" s="49">
        <f>D28+D31+D32</f>
        <v>15850</v>
      </c>
      <c r="E33" s="127" t="s">
        <v>353</v>
      </c>
      <c r="F33" s="553" t="s">
        <v>354</v>
      </c>
      <c r="G33" s="53">
        <f>G32+G31+G28</f>
        <v>20148</v>
      </c>
      <c r="H33" s="53">
        <f>H32+H31+H28</f>
        <v>16528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798</v>
      </c>
      <c r="D34" s="50">
        <f>IF((H33-D33)&gt;0,H33-D33,0)</f>
        <v>678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70</v>
      </c>
      <c r="D35" s="49">
        <f>D36+D37+D38</f>
        <v>67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70</v>
      </c>
      <c r="D36" s="46">
        <v>67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728</v>
      </c>
      <c r="D39" s="459">
        <f>+IF((H33-D33-D35)&gt;0,H33-D33-D35,0)</f>
        <v>611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728</v>
      </c>
      <c r="D41" s="52">
        <f>IF(D39-D40&gt;0,D39-D40,0)</f>
        <v>611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20148</v>
      </c>
      <c r="D42" s="53">
        <f>D33+D35+D39</f>
        <v>16528</v>
      </c>
      <c r="E42" s="128" t="s">
        <v>380</v>
      </c>
      <c r="F42" s="129" t="s">
        <v>381</v>
      </c>
      <c r="G42" s="53">
        <f>G39+G33</f>
        <v>20148</v>
      </c>
      <c r="H42" s="53">
        <f>H39+H33</f>
        <v>16528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>
        <v>39838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2">
      <selection activeCell="A16" sqref="A1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01.01.2008-31.12.2008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23563</v>
      </c>
      <c r="D10" s="54">
        <v>26752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-19384</v>
      </c>
      <c r="D11" s="54">
        <v>-14446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-241</v>
      </c>
      <c r="D13" s="54">
        <v>-215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-853</v>
      </c>
      <c r="D14" s="54">
        <v>-1051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-39</v>
      </c>
      <c r="D15" s="54">
        <v>-48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-36</v>
      </c>
      <c r="D19" s="54">
        <v>53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3009</v>
      </c>
      <c r="D20" s="55">
        <f>SUM(D10:D19)</f>
        <v>11044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-263</v>
      </c>
      <c r="D22" s="54">
        <v>-553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-4017</v>
      </c>
      <c r="D24" s="54">
        <v>-8150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5514</v>
      </c>
      <c r="D25" s="54">
        <v>2496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643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-616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-1850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-589</v>
      </c>
      <c r="D32" s="55">
        <f>SUM(D22:D31)</f>
        <v>-6207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1416</v>
      </c>
      <c r="D34" s="54">
        <v>-2395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5016</v>
      </c>
      <c r="D36" s="54">
        <v>4855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-5736</v>
      </c>
      <c r="D37" s="54">
        <v>-5181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-111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-3478</v>
      </c>
      <c r="D41" s="54">
        <v>-2036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-2893</v>
      </c>
      <c r="D42" s="55">
        <f>SUM(D34:D41)</f>
        <v>-4757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-473</v>
      </c>
      <c r="D43" s="55">
        <f>D42+D32+D20</f>
        <v>80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652</v>
      </c>
      <c r="D44" s="132">
        <v>572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179</v>
      </c>
      <c r="D45" s="55">
        <f>D44+D43</f>
        <v>652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179</v>
      </c>
      <c r="D46" s="56">
        <v>652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G39" sqref="G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01.01.2008-31.12.2008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2361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2974</v>
      </c>
      <c r="J11" s="58">
        <f>'справка №1-БАЛАНС'!H29+'справка №1-БАЛАНС'!H32</f>
        <v>0</v>
      </c>
      <c r="K11" s="60"/>
      <c r="L11" s="344">
        <f>SUM(C11:K11)</f>
        <v>8575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2361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2974</v>
      </c>
      <c r="J15" s="61">
        <f t="shared" si="2"/>
        <v>0</v>
      </c>
      <c r="K15" s="61">
        <f t="shared" si="2"/>
        <v>0</v>
      </c>
      <c r="L15" s="344">
        <f t="shared" si="1"/>
        <v>8575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728</v>
      </c>
      <c r="J16" s="345">
        <f>+'справка №1-БАЛАНС'!G32</f>
        <v>0</v>
      </c>
      <c r="K16" s="60"/>
      <c r="L16" s="344">
        <f t="shared" si="1"/>
        <v>728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-302</v>
      </c>
      <c r="J17" s="62">
        <f>J18+J19</f>
        <v>0</v>
      </c>
      <c r="K17" s="62">
        <f t="shared" si="3"/>
        <v>0</v>
      </c>
      <c r="L17" s="344">
        <f t="shared" si="1"/>
        <v>-302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-302</v>
      </c>
      <c r="J18" s="60"/>
      <c r="K18" s="60"/>
      <c r="L18" s="344">
        <f t="shared" si="1"/>
        <v>-302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1416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1416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3400</v>
      </c>
      <c r="J29" s="59">
        <f t="shared" si="6"/>
        <v>0</v>
      </c>
      <c r="K29" s="59">
        <f t="shared" si="6"/>
        <v>0</v>
      </c>
      <c r="L29" s="344">
        <f t="shared" si="1"/>
        <v>10417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3400</v>
      </c>
      <c r="J32" s="59">
        <f t="shared" si="7"/>
        <v>0</v>
      </c>
      <c r="K32" s="59">
        <f t="shared" si="7"/>
        <v>0</v>
      </c>
      <c r="L32" s="344">
        <f t="shared" si="1"/>
        <v>10417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K21" sqref="K2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01.01.2008-31.12.2008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46</v>
      </c>
      <c r="L10" s="65">
        <v>3</v>
      </c>
      <c r="M10" s="65"/>
      <c r="N10" s="74">
        <f aca="true" t="shared" si="4" ref="N10:N39">K10+L10-M10</f>
        <v>49</v>
      </c>
      <c r="O10" s="65"/>
      <c r="P10" s="65"/>
      <c r="Q10" s="74">
        <f t="shared" si="0"/>
        <v>49</v>
      </c>
      <c r="R10" s="74">
        <f t="shared" si="1"/>
        <v>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>
        <v>3</v>
      </c>
      <c r="F11" s="189">
        <v>0</v>
      </c>
      <c r="G11" s="74">
        <f t="shared" si="2"/>
        <v>7</v>
      </c>
      <c r="H11" s="65"/>
      <c r="I11" s="65"/>
      <c r="J11" s="74">
        <f t="shared" si="3"/>
        <v>7</v>
      </c>
      <c r="K11" s="65">
        <v>2</v>
      </c>
      <c r="L11" s="65">
        <v>2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2423</v>
      </c>
      <c r="E13" s="189">
        <v>263</v>
      </c>
      <c r="F13" s="189">
        <v>433</v>
      </c>
      <c r="G13" s="74">
        <f t="shared" si="2"/>
        <v>2253</v>
      </c>
      <c r="H13" s="65"/>
      <c r="I13" s="65"/>
      <c r="J13" s="74">
        <f t="shared" si="3"/>
        <v>2253</v>
      </c>
      <c r="K13" s="65">
        <v>1187</v>
      </c>
      <c r="L13" s="65">
        <v>522</v>
      </c>
      <c r="M13" s="65">
        <v>344</v>
      </c>
      <c r="N13" s="74">
        <f t="shared" si="4"/>
        <v>1365</v>
      </c>
      <c r="O13" s="65"/>
      <c r="P13" s="65"/>
      <c r="Q13" s="74">
        <f t="shared" si="0"/>
        <v>1365</v>
      </c>
      <c r="R13" s="74">
        <f t="shared" si="1"/>
        <v>888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</v>
      </c>
      <c r="E14" s="189">
        <v>7</v>
      </c>
      <c r="F14" s="189">
        <v>0</v>
      </c>
      <c r="G14" s="74">
        <f t="shared" si="2"/>
        <v>19</v>
      </c>
      <c r="H14" s="65"/>
      <c r="I14" s="65"/>
      <c r="J14" s="74">
        <f t="shared" si="3"/>
        <v>19</v>
      </c>
      <c r="K14" s="65">
        <v>8</v>
      </c>
      <c r="L14" s="65">
        <v>1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2529</v>
      </c>
      <c r="E17" s="194">
        <f>SUM(E9:E16)</f>
        <v>273</v>
      </c>
      <c r="F17" s="194">
        <f>SUM(F9:F16)</f>
        <v>433</v>
      </c>
      <c r="G17" s="74">
        <f t="shared" si="2"/>
        <v>2369</v>
      </c>
      <c r="H17" s="75">
        <f>SUM(H9:H16)</f>
        <v>0</v>
      </c>
      <c r="I17" s="75">
        <f>SUM(I9:I16)</f>
        <v>0</v>
      </c>
      <c r="J17" s="74">
        <f t="shared" si="3"/>
        <v>2369</v>
      </c>
      <c r="K17" s="75">
        <f>SUM(K9:K16)</f>
        <v>1243</v>
      </c>
      <c r="L17" s="75">
        <f>SUM(L9:L16)</f>
        <v>528</v>
      </c>
      <c r="M17" s="75">
        <f>SUM(M9:M16)</f>
        <v>344</v>
      </c>
      <c r="N17" s="74">
        <f t="shared" si="4"/>
        <v>1427</v>
      </c>
      <c r="O17" s="75">
        <f>SUM(O9:O16)</f>
        <v>0</v>
      </c>
      <c r="P17" s="75">
        <f>SUM(P9:P16)</f>
        <v>0</v>
      </c>
      <c r="Q17" s="74">
        <f t="shared" si="5"/>
        <v>1427</v>
      </c>
      <c r="R17" s="74">
        <f t="shared" si="6"/>
        <v>942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2</v>
      </c>
      <c r="L25" s="66">
        <f t="shared" si="7"/>
        <v>1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112</v>
      </c>
      <c r="E27" s="192">
        <f aca="true" t="shared" si="8" ref="E27:P27">SUM(E28:E31)</f>
        <v>616</v>
      </c>
      <c r="F27" s="192">
        <f t="shared" si="8"/>
        <v>0</v>
      </c>
      <c r="G27" s="71">
        <f t="shared" si="2"/>
        <v>728</v>
      </c>
      <c r="H27" s="70">
        <f t="shared" si="8"/>
        <v>0</v>
      </c>
      <c r="I27" s="70">
        <f t="shared" si="8"/>
        <v>0</v>
      </c>
      <c r="J27" s="71">
        <f t="shared" si="3"/>
        <v>728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728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>
        <v>616</v>
      </c>
      <c r="F31" s="189"/>
      <c r="G31" s="74">
        <f t="shared" si="2"/>
        <v>616</v>
      </c>
      <c r="H31" s="72"/>
      <c r="I31" s="72"/>
      <c r="J31" s="74">
        <f t="shared" si="3"/>
        <v>616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112</v>
      </c>
      <c r="E38" s="194">
        <f aca="true" t="shared" si="12" ref="E38:P38">E27+E32+E37</f>
        <v>616</v>
      </c>
      <c r="F38" s="194">
        <f t="shared" si="12"/>
        <v>0</v>
      </c>
      <c r="G38" s="74">
        <f t="shared" si="2"/>
        <v>728</v>
      </c>
      <c r="H38" s="75">
        <f t="shared" si="12"/>
        <v>0</v>
      </c>
      <c r="I38" s="75">
        <f t="shared" si="12"/>
        <v>0</v>
      </c>
      <c r="J38" s="74">
        <f t="shared" si="3"/>
        <v>728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728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2646</v>
      </c>
      <c r="E40" s="438">
        <f>E17+E18+E19+E25+E38+E39</f>
        <v>889</v>
      </c>
      <c r="F40" s="438">
        <f aca="true" t="shared" si="13" ref="F40:R40">F17+F18+F19+F25+F38+F39</f>
        <v>433</v>
      </c>
      <c r="G40" s="438">
        <f t="shared" si="13"/>
        <v>3102</v>
      </c>
      <c r="H40" s="438">
        <f t="shared" si="13"/>
        <v>0</v>
      </c>
      <c r="I40" s="438">
        <f t="shared" si="13"/>
        <v>0</v>
      </c>
      <c r="J40" s="438">
        <f t="shared" si="13"/>
        <v>3102</v>
      </c>
      <c r="K40" s="438">
        <f t="shared" si="13"/>
        <v>1245</v>
      </c>
      <c r="L40" s="438">
        <f t="shared" si="13"/>
        <v>529</v>
      </c>
      <c r="M40" s="438">
        <f t="shared" si="13"/>
        <v>344</v>
      </c>
      <c r="N40" s="438">
        <f t="shared" si="13"/>
        <v>1430</v>
      </c>
      <c r="O40" s="438">
        <f t="shared" si="13"/>
        <v>0</v>
      </c>
      <c r="P40" s="438">
        <f t="shared" si="13"/>
        <v>0</v>
      </c>
      <c r="Q40" s="438">
        <f t="shared" si="13"/>
        <v>1430</v>
      </c>
      <c r="R40" s="438">
        <f t="shared" si="13"/>
        <v>1672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4">
      <selection activeCell="C98" sqref="C9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01.01.2008-31.12.2008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1416</v>
      </c>
      <c r="D9" s="108"/>
      <c r="E9" s="120">
        <f>C9-D9</f>
        <v>1416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22847</v>
      </c>
      <c r="D16" s="119">
        <f>+D17+D18</f>
        <v>0</v>
      </c>
      <c r="E16" s="120">
        <f t="shared" si="0"/>
        <v>22847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22847</v>
      </c>
      <c r="D17" s="108"/>
      <c r="E17" s="120">
        <f t="shared" si="0"/>
        <v>22847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22847</v>
      </c>
      <c r="D19" s="104">
        <f>D11+D15+D16</f>
        <v>0</v>
      </c>
      <c r="E19" s="118">
        <f>E11+E15+E16</f>
        <v>22847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2173</v>
      </c>
      <c r="D24" s="119">
        <f>SUM(D25:D27)</f>
        <v>2173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2173</v>
      </c>
      <c r="D27" s="108">
        <v>2173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928</v>
      </c>
      <c r="D28" s="108">
        <v>928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8411</v>
      </c>
      <c r="D30" s="108">
        <v>8411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406</v>
      </c>
      <c r="D31" s="108">
        <v>406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751</v>
      </c>
      <c r="D38" s="105">
        <f>SUM(D39:D42)</f>
        <v>751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751</v>
      </c>
      <c r="D42" s="108">
        <v>751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12669</v>
      </c>
      <c r="D43" s="104">
        <f>D24+D28+D29+D31+D30+D32+D33+D38</f>
        <v>12669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36932</v>
      </c>
      <c r="D44" s="103">
        <f>D43+D21+D19+D9</f>
        <v>12669</v>
      </c>
      <c r="E44" s="118">
        <f>E43+E21+E19+E9</f>
        <v>24263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4980</v>
      </c>
      <c r="D56" s="103">
        <f>D57+D59</f>
        <v>0</v>
      </c>
      <c r="E56" s="119">
        <f t="shared" si="1"/>
        <v>4980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4980</v>
      </c>
      <c r="D57" s="108"/>
      <c r="E57" s="119">
        <f t="shared" si="1"/>
        <v>4980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14608</v>
      </c>
      <c r="D63" s="108"/>
      <c r="E63" s="119">
        <f t="shared" si="1"/>
        <v>14608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19588</v>
      </c>
      <c r="D66" s="103">
        <f>D52+D56+D61+D62+D63+D64</f>
        <v>0</v>
      </c>
      <c r="E66" s="119">
        <f t="shared" si="1"/>
        <v>19588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3697</v>
      </c>
      <c r="D85" s="104">
        <f>SUM(D86:D90)+D94</f>
        <v>3697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3624</v>
      </c>
      <c r="D87" s="108">
        <v>3624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58</v>
      </c>
      <c r="D90" s="103">
        <f>SUM(D91:D93)</f>
        <v>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56</v>
      </c>
      <c r="D91" s="108">
        <v>56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496</v>
      </c>
      <c r="D95" s="108">
        <v>496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4193</v>
      </c>
      <c r="D96" s="104">
        <f>D85+D80+D75+D71+D95</f>
        <v>4193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23781</v>
      </c>
      <c r="D97" s="104">
        <f>D96+D68+D66</f>
        <v>4193</v>
      </c>
      <c r="E97" s="104">
        <f>E96+E68+E66</f>
        <v>19588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869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86:D89 C39:D42 C53:D55 F53:F55 C57:D65 F57:F65 C68:D68 F68 C72:D74 F72:F74 C76:D79 F76:F79 C81:D84 F81:F84 C102:E104 F86:F89 C34:D37 F91:F95 C25:D32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01.01.2008-31.12.2008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872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workbookViewId="0" topLeftCell="A2">
      <selection activeCell="D28" sqref="D28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01.01.2008-31.12.2008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616</v>
      </c>
      <c r="D21" s="441">
        <v>6</v>
      </c>
      <c r="E21" s="441"/>
      <c r="F21" s="443">
        <f>C21-E21</f>
        <v>616</v>
      </c>
    </row>
    <row r="22" spans="1:6" ht="13.5">
      <c r="A22" s="38" t="s">
        <v>838</v>
      </c>
      <c r="B22" s="39" t="s">
        <v>839</v>
      </c>
      <c r="C22" s="429">
        <f>SUM(C21:C21)</f>
        <v>616</v>
      </c>
      <c r="D22" s="429"/>
      <c r="E22" s="429">
        <f>SUM(E21:E21)</f>
        <v>0</v>
      </c>
      <c r="F22" s="442">
        <f>SUM(F21:F21)</f>
        <v>616</v>
      </c>
    </row>
    <row r="23" spans="1:6" ht="13.5">
      <c r="A23" s="41" t="s">
        <v>840</v>
      </c>
      <c r="B23" s="39" t="s">
        <v>841</v>
      </c>
      <c r="C23" s="429">
        <f>C22+C19+C16+C13</f>
        <v>728</v>
      </c>
      <c r="D23" s="429"/>
      <c r="E23" s="429">
        <f>E22+E19+E16+E13</f>
        <v>0</v>
      </c>
      <c r="F23" s="442">
        <f>F22+F19+F16+F13</f>
        <v>728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873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Ms_User</cp:lastModifiedBy>
  <cp:lastPrinted>2009-01-29T10:15:48Z</cp:lastPrinted>
  <dcterms:created xsi:type="dcterms:W3CDTF">2000-06-29T12:02:40Z</dcterms:created>
  <dcterms:modified xsi:type="dcterms:W3CDTF">2009-01-29T10:16:08Z</dcterms:modified>
  <cp:category/>
  <cp:version/>
  <cp:contentType/>
  <cp:contentStatus/>
</cp:coreProperties>
</file>