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<sst xmlns="http://schemas.openxmlformats.org/spreadsheetml/2006/main" count="1078" uniqueCount="885">
  <si>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</si>
  <si>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</si>
  <si>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</si>
  <si>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</si>
  <si>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</si>
  <si>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</si>
  <si>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</si>
  <si>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</si>
  <si>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</si>
  <si>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</si>
  <si>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</si>
  <si>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</si>
  <si>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</si>
  <si>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</si>
  <si>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</si>
  <si>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</si>
  <si>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</si>
  <si>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</si>
  <si>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</si>
  <si>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</si>
  <si>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</si>
  <si>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</si>
  <si>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</si>
  <si>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</si>
  <si>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</si>
  <si>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</si>
  <si>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</si>
  <si>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</si>
  <si>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</si>
  <si>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</si>
  <si>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</si>
  <si>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</si>
  <si>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</si>
  <si>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</si>
  <si>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</si>
  <si>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</si>
  <si>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</si>
  <si>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</si>
  <si>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</si>
  <si>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</si>
  <si>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</si>
  <si>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</si>
  <si>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</si>
  <si>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</si>
  <si>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</si>
  <si>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</si>
  <si>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</si>
  <si>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</si>
  <si>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</si>
  <si>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</si>
  <si>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</si>
  <si>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</si>
  <si>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</si>
  <si>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</si>
  <si>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</si>
  <si>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</si>
  <si>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</si>
  <si>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</si>
  <si>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</si>
  <si>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</si>
  <si>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</si>
  <si>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</si>
  <si>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</si>
  <si>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</si>
  <si>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</si>
  <si>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</si>
  <si>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</si>
  <si>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</si>
  <si>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</si>
  <si>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</si>
  <si>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</si>
  <si>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</si>
  <si>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</si>
  <si>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</si>
  <si>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</si>
  <si>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</si>
  <si>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</si>
  <si>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</si>
  <si>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</si>
  <si>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</si>
  <si>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</si>
  <si>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</si>
  <si>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</si>
  <si>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</si>
  <si>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</si>
  <si>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</si>
  <si>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</si>
  <si>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</si>
  <si>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</si>
  <si>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</si>
  <si>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</si>
  <si>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</si>
  <si>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</si>
  <si>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</si>
  <si>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</si>
  <si>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</si>
  <si>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</si>
  <si>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</si>
  <si>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</si>
  <si>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</si>
  <si>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</si>
  <si>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</si>
  <si>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</si>
  <si>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</si>
  <si>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</si>
  <si>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</si>
  <si>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</si>
  <si>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</si>
  <si>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</si>
  <si>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</si>
  <si>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</si>
  <si>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</si>
  <si>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</si>
  <si>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</si>
  <si>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</si>
  <si>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</si>
  <si>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</si>
  <si>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</si>
  <si>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</si>
  <si>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</si>
  <si>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</si>
  <si>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</si>
  <si>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</si>
  <si>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</si>
  <si>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</si>
  <si>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</si>
  <si>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</si>
  <si>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</si>
  <si>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</si>
  <si>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</si>
  <si>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</si>
  <si>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</si>
  <si>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</si>
  <si>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</si>
  <si>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</si>
  <si>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</si>
  <si>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</si>
  <si>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</si>
  <si>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</si>
  <si>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</si>
  <si>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</si>
  <si>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</si>
  <si>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</si>
  <si>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</si>
  <si>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</si>
  <si>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</si>
  <si>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</si>
  <si>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</si>
  <si>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</si>
  <si>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</si>
  <si>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</si>
  <si>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</si>
  <si>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</si>
  <si>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</si>
  <si>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</si>
  <si>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</si>
  <si>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</si>
  <si>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</si>
  <si>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</si>
  <si>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</si>
  <si>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</si>
  <si>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</si>
  <si>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</si>
  <si>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</si>
  <si>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</si>
  <si>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</si>
  <si>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</si>
  <si>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</si>
  <si>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</si>
  <si>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</si>
  <si>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</si>
  <si>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</si>
  <si>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</si>
  <si>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</si>
  <si>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</si>
  <si>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</si>
  <si>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</si>
  <si>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</si>
  <si>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</si>
  <si>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</si>
  <si>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</si>
  <si>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</si>
  <si>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</si>
  <si>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</si>
  <si>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</si>
  <si>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</si>
  <si>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</si>
  <si>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</si>
  <si>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</si>
  <si>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</si>
  <si>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</si>
  <si>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</si>
  <si>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</si>
  <si>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</si>
  <si>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</si>
  <si>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</si>
  <si>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</si>
  <si>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</si>
  <si>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</si>
  <si>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</si>
  <si>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</si>
  <si>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</si>
  <si>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</si>
  <si>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</si>
  <si>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</si>
  <si>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</si>
  <si>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</si>
  <si>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</si>
  <si>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</si>
  <si>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</si>
  <si>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</si>
  <si>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</si>
  <si>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</si>
  <si>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</si>
  <si>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</si>
  <si>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</si>
  <si>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</si>
  <si>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</si>
  <si>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</si>
  <si>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</si>
  <si>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</si>
  <si>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</si>
  <si>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</si>
  <si>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</si>
  <si>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</si>
  <si>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</si>
  <si>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</si>
  <si>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</si>
  <si>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</si>
  <si>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</si>
  <si>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</si>
  <si>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</si>
  <si>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</si>
  <si>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</si>
  <si>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</si>
  <si>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</si>
  <si>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</si>
  <si>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</si>
  <si>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</si>
  <si>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</si>
  <si>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</si>
  <si>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</si>
  <si>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</si>
  <si>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</si>
  <si>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</si>
  <si>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</si>
  <si>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</si>
  <si>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</si>
  <si>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</si>
  <si>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</si>
  <si>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</si>
  <si>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</si>
  <si>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</si>
  <si>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</si>
  <si>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</si>
  <si>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</si>
  <si>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</si>
  <si>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</si>
  <si>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</si>
  <si>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</si>
  <si>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</si>
  <si>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</si>
  <si>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</si>
  <si>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</si>
  <si>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</si>
  <si>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</si>
  <si>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</si>
  <si>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</si>
  <si>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</si>
  <si>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</si>
  <si>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</si>
  <si>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</si>
  <si>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</si>
  <si>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</si>
  <si>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</si>
  <si>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</si>
  <si>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</si>
  <si>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</si>
  <si>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</si>
  <si>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</si>
  <si>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</si>
  <si>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</si>
  <si>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</si>
  <si>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</si>
  <si>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</si>
  <si>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</si>
  <si>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</si>
  <si>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</si>
  <si>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</si>
  <si>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</si>
  <si>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</si>
  <si>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</si>
  <si>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</si>
  <si>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</si>
  <si>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</si>
  <si>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</si>
  <si>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</si>
  <si>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</si>
  <si>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</si>
  <si>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</si>
  <si>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</si>
  <si>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</si>
  <si>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</si>
  <si>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</si>
  <si>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</si>
  <si>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</si>
  <si>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</si>
  <si>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</si>
  <si>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</si>
  <si>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</si>
  <si>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</si>
  <si>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</si>
  <si>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</si>
  <si>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</si>
  <si>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</si>
  <si>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</si>
  <si>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</si>
  <si>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</si>
  <si>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</si>
  <si>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</si>
  <si>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</si>
  <si>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</si>
  <si>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</si>
  <si>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</si>
  <si>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</si>
  <si>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</si>
  <si>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</si>
  <si>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</si>
  <si>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</si>
  <si>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</si>
  <si>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</si>
  <si>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</si>
  <si>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</si>
  <si>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</si>
  <si>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</si>
  <si>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</si>
  <si>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</si>
  <si>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</si>
  <si>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</si>
  <si>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</si>
  <si>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</si>
  <si>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</si>
  <si>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</si>
  <si>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</si>
  <si>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</si>
  <si>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</si>
  <si>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</si>
  <si>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</si>
  <si>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</si>
  <si>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</si>
  <si>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</si>
  <si>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</si>
  <si>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</si>
  <si>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</si>
  <si>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</si>
  <si>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</si>
  <si>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</si>
  <si>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</si>
  <si>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</si>
  <si>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</si>
  <si>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</si>
  <si>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</si>
  <si>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</si>
  <si>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</si>
  <si>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</si>
  <si>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</si>
  <si>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</si>
  <si>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</si>
  <si>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</si>
  <si>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</si>
  <si>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</si>
  <si>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</si>
  <si>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</si>
  <si>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</si>
  <si>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</si>
  <si>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</si>
  <si>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</si>
  <si>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</si>
  <si>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</si>
  <si>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</si>
  <si>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</si>
  <si>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</si>
  <si>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</si>
  <si>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</si>
  <si>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</si>
  <si>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</si>
  <si>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</si>
  <si>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</si>
  <si>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</si>
  <si>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</si>
  <si>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</si>
  <si>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</si>
  <si>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</si>
  <si>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</si>
  <si>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</si>
  <si>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</si>
  <si>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</si>
  <si>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</si>
  <si>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</si>
  <si>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</si>
  <si>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</si>
  <si>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</si>
  <si>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</si>
  <si>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</si>
  <si>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</si>
  <si>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</si>
  <si>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</si>
  <si>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</si>
  <si>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</si>
  <si>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</si>
  <si>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</si>
  <si>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</si>
  <si>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</si>
  <si>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</si>
  <si>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</si>
  <si>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</si>
  <si>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</si>
  <si>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</si>
  <si>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</si>
  <si>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</si>
  <si>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</si>
  <si>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</si>
  <si>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</si>
  <si>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</si>
  <si>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</si>
  <si>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</si>
  <si>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</si>
  <si>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</si>
  <si>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</si>
  <si>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</si>
  <si>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</si>
  <si>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</si>
  <si>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</si>
  <si>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</si>
  <si>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</si>
  <si>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</si>
  <si>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</si>
  <si>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</si>
  <si>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</si>
  <si>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</si>
  <si>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</si>
  <si>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</si>
  <si>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</si>
  <si>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</si>
  <si>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</si>
  <si>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</si>
  <si>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</si>
  <si>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</si>
  <si>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</si>
  <si>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</si>
  <si>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</si>
  <si>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</si>
  <si>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</si>
  <si>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</si>
  <si>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</si>
  <si>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</si>
  <si>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</si>
  <si>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</si>
  <si>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</si>
  <si>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</si>
  <si>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</si>
  <si>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</si>
  <si>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</si>
  <si>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</si>
  <si>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</si>
  <si>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</si>
  <si>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</si>
  <si>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</si>
  <si>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</si>
  <si>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</si>
  <si>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</si>
  <si>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</si>
  <si>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</si>
  <si>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</si>
  <si>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</si>
  <si>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</si>
  <si>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</si>
  <si>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</si>
  <si>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</si>
  <si>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</si>
  <si>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</si>
  <si>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</si>
  <si>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</si>
  <si>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</si>
  <si>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</si>
  <si>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</si>
  <si>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</si>
  <si>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</si>
  <si>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</si>
  <si>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</si>
  <si>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</si>
  <si>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</si>
  <si>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</si>
  <si>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</si>
  <si>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</si>
  <si>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</si>
  <si>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</si>
  <si>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</si>
  <si>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</si>
  <si>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</si>
  <si>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</si>
  <si>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</si>
  <si>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</si>
  <si>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</si>
  <si>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</si>
  <si>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</si>
  <si>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</si>
  <si>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</si>
  <si>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</si>
  <si>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</si>
  <si>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</si>
  <si>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</si>
  <si>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</si>
  <si>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</si>
  <si>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</si>
  <si>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</si>
  <si>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</si>
  <si>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</si>
  <si>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</si>
  <si>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</si>
  <si>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</si>
  <si>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</si>
  <si>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</si>
  <si>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</si>
  <si>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</si>
  <si>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</si>
  <si>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</si>
  <si>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</si>
  <si>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</si>
  <si>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</si>
  <si>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</si>
  <si>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</si>
  <si>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</si>
  <si>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</si>
  <si>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</si>
  <si>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</si>
  <si>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</si>
  <si>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</si>
  <si>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</si>
  <si>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</si>
  <si>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</si>
  <si>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</si>
  <si>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</si>
  <si>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</si>
  <si>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</si>
  <si>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</si>
  <si>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</si>
  <si>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</si>
  <si>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</si>
  <si>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</si>
  <si>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</si>
  <si>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</si>
  <si>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</si>
  <si>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</si>
  <si>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</si>
  <si>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</si>
  <si>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</si>
  <si>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</si>
  <si>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</si>
  <si>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</si>
  <si>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</si>
  <si>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</si>
  <si>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</si>
  <si>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</si>
  <si>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</si>
  <si>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</si>
  <si>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</si>
  <si>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</si>
  <si>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</si>
  <si>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</si>
  <si>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</si>
  <si>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</si>
  <si>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</si>
  <si>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</si>
  <si>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</si>
  <si>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</si>
  <si>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</si>
  <si>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</si>
  <si>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</si>
  <si>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</si>
  <si>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</si>
  <si>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</si>
  <si>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</si>
  <si>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</si>
  <si>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</si>
  <si>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</si>
  <si>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</si>
  <si>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</si>
  <si>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</si>
  <si>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</si>
  <si>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</si>
  <si>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</si>
  <si>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</si>
  <si>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</si>
  <si>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</si>
  <si>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</si>
  <si>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</si>
  <si>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</si>
  <si>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</si>
  <si>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</si>
  <si>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</si>
  <si>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</si>
  <si>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</si>
  <si>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</si>
  <si>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</si>
  <si>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</si>
  <si>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</si>
  <si>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</si>
  <si>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</si>
  <si>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</si>
  <si>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</si>
  <si>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</si>
  <si>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</si>
  <si>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</si>
  <si>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</si>
  <si>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</si>
  <si>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</si>
  <si>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</si>
  <si>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</si>
  <si>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</si>
  <si>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</si>
  <si>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</si>
  <si>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</si>
  <si>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</si>
  <si>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</si>
  <si>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</si>
  <si>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</si>
  <si>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</si>
  <si>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</si>
  <si>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</si>
  <si>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</si>
  <si>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</si>
  <si>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</si>
  <si>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</si>
  <si>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</si>
  <si>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</si>
  <si>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</si>
  <si>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</si>
  <si>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</si>
  <si>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</si>
  <si>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</si>
  <si>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</si>
  <si>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</si>
  <si>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</si>
  <si>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</si>
  <si>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</si>
  <si>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</si>
  <si>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</si>
  <si>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</si>
  <si>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</si>
  <si>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</si>
  <si>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</si>
  <si>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</si>
  <si>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</si>
  <si>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</si>
  <si>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</si>
  <si>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</si>
  <si>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</si>
  <si>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</si>
  <si>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</si>
  <si>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</si>
  <si>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</si>
  <si>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</si>
  <si>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</si>
  <si>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</si>
  <si>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</si>
  <si>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</si>
  <si>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</si>
  <si>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</si>
  <si>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</si>
  <si>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</si>
  <si>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</si>
  <si>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</si>
  <si>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</si>
  <si>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</si>
  <si>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</si>
  <si>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</si>
  <si>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</si>
  <si>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</si>
  <si>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</si>
  <si>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</si>
  <si>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</si>
  <si>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</si>
  <si>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</si>
  <si>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</si>
  <si>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</si>
  <si>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</si>
  <si>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</si>
  <si>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</si>
  <si>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</si>
  <si>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</si>
  <si>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</si>
  <si>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</si>
  <si>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</si>
  <si>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</si>
  <si>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</si>
  <si>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</si>
  <si>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</si>
  <si>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</si>
  <si>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</si>
  <si>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</si>
  <si>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</si>
  <si>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</si>
  <si>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</si>
  <si>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</si>
  <si>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</si>
  <si>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</si>
  <si>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</si>
  <si>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</si>
  <si>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</si>
  <si>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</si>
  <si>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</si>
  <si>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</si>
  <si>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</si>
  <si>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</si>
  <si>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</si>
  <si>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</si>
  <si>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</si>
  <si>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</si>
  <si>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</si>
  <si>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</si>
  <si>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</si>
  <si>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</si>
  <si>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</si>
  <si>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</si>
  <si>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</si>
  <si>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</si>
  <si>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</si>
  <si>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</si>
  <si>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</si>
  <si>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</si>
  <si>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</si>
  <si>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</si>
  <si>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</si>
  <si>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</si>
  <si>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</si>
  <si>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</si>
  <si>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</si>
  <si>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</si>
  <si>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</si>
  <si>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</si>
  <si>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</si>
  <si>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</si>
  <si>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</si>
  <si>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</si>
  <si>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</si>
  <si>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</si>
  <si>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</si>
  <si>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</si>
  <si>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</si>
  <si>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</si>
  <si>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</si>
  <si>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</si>
  <si>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</si>
  <si>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</si>
  <si>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</si>
  <si>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</si>
  <si>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</si>
  <si>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</si>
  <si>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</si>
  <si>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</si>
  <si>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</si>
  <si>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</si>
  <si>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</si>
  <si>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</si>
  <si>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</si>
  <si>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</si>
  <si>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</si>
  <si>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</si>
  <si>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</si>
  <si>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</si>
  <si>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</si>
  <si>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</si>
  <si>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</si>
  <si>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</si>
  <si>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</si>
  <si>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</si>
  <si>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</si>
  <si>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</si>
  <si>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</si>
  <si>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</si>
  <si>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</si>
  <si>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</si>
  <si>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</si>
  <si>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</si>
  <si>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</si>
  <si>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</si>
  <si>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</si>
  <si>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</si>
  <si>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</si>
  <si>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</si>
  <si>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</si>
  <si>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</si>
  <si>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</si>
  <si>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</si>
  <si>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</si>
  <si>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</si>
  <si>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</si>
  <si>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</si>
  <si>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</si>
  <si>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</si>
  <si>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</si>
  <si>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</si>
  <si>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</si>
  <si>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</si>
  <si>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</si>
  <si>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</si>
  <si>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</si>
  <si>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</si>
  <si>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</si>
  <si>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</si>
  <si>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</si>
  <si>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</si>
  <si>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</si>
  <si>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</si>
  <si>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</si>
  <si>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</si>
  <si>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</si>
  <si>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</si>
  <si>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</si>
  <si>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</si>
  <si>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</si>
  <si>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</si>
  <si>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</si>
  <si>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</si>
  <si>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</si>
  <si>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</si>
  <si>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</si>
  <si>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</si>
  <si>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</si>
  <si>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</si>
  <si>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</si>
  <si>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</si>
  <si>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</si>
  <si>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</si>
  <si>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</si>
  <si>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</si>
  <si>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</si>
  <si>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</si>
  <si>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</si>
  <si>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</si>
  <si>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</si>
  <si>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</si>
  <si>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</si>
  <si>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</si>
  <si>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</si>
  <si>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</si>
  <si>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</si>
  <si>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</si>
  <si>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</si>
  <si>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</si>
  <si>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</si>
  <si>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</si>
  <si>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</si>
  <si>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</si>
  <si>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</si>
  <si>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</si>
  <si>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</si>
  <si>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</si>
  <si>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</si>
  <si>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</si>
  <si>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</si>
  <si>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</si>
  <si>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</si>
  <si>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</si>
  <si>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</si>
  <si>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</si>
  <si>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</si>
  <si>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 xml:space="preserve">                          /Перфект М ЕООД/</t>
  </si>
  <si>
    <t xml:space="preserve">            /Перфект М ЕООД/</t>
  </si>
  <si>
    <t xml:space="preserve">                 /Перфект М ЕООД/</t>
  </si>
  <si>
    <t xml:space="preserve">                        /Перфект М ЕООД/</t>
  </si>
  <si>
    <t xml:space="preserve">                                                                                           Ръководител:</t>
  </si>
  <si>
    <t xml:space="preserve">Съставител:             </t>
  </si>
  <si>
    <t>/Катя Маркова-Вълчанова/</t>
  </si>
  <si>
    <t xml:space="preserve">                         /Катя Маркова-Вълчанова/</t>
  </si>
  <si>
    <t xml:space="preserve">       /Катя Маркова-Вълчанова/</t>
  </si>
  <si>
    <t xml:space="preserve">                       /Катя Маркова-Вълчанова/</t>
  </si>
  <si>
    <t xml:space="preserve">                /Катя Маркова-Вълчанова/</t>
  </si>
  <si>
    <t xml:space="preserve"> Към 30.06.2009 г.</t>
  </si>
  <si>
    <t>30.07.2009 г.</t>
  </si>
  <si>
    <t xml:space="preserve">Дата на съставяне: 30.07.2009 г. гр. Хасково </t>
  </si>
  <si>
    <t xml:space="preserve">Дата на съставяне: 30.07.2009 г. гр. Хасково                  </t>
  </si>
  <si>
    <t xml:space="preserve">Дата  на съставяне: 30.07.2009 г. гр. Хасково </t>
  </si>
  <si>
    <t xml:space="preserve">Дата на съставяне: 30.07.2009 г. гр. Хасково           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</si>
</sst>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#,##0&quot;лв&quot;;\-#,##0&quot;лв&quot;"/>
    <numFmt numFmtId="179" formatCode="#,##0&quot;лв&quot;;[Red]\-#,##0&quot;лв&quot;"/>
    <numFmt numFmtId="180" formatCode="#,##0.00&quot;лв&quot;;\-#,##0.00&quot;лв&quot;"/>
    <numFmt numFmtId="181" formatCode="#,##0.00&quot;лв&quot;;[Red]\-#,##0.00&quot;лв&quot;"/>
    <numFmt numFmtId="182" formatCode="_-* #,##0&quot;лв&quot;_-;\-* #,##0&quot;лв&quot;_-;_-* &quot;-&quot;&quot;лв&quot;_-;_-@_-"/>
    <numFmt numFmtId="183" formatCode="_-* #,##0_л_в_-;\-* #,##0_л_в_-;_-* &quot;-&quot;_л_в_-;_-@_-"/>
    <numFmt numFmtId="184" formatCode="_-* #,##0.00&quot;лв&quot;_-;\-* #,##0.00&quot;лв&quot;_-;_-* &quot;-&quot;??&quot;лв&quot;_-;_-@_-"/>
    <numFmt numFmtId="185" formatCode="_-* #,##0.00_л_в_-;\-* #,##0.00_л_в_-;_-* &quot;-&quot;??_л_в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\ &quot; &quot;;\-#,##0\ &quot; &quot;"/>
    <numFmt numFmtId="195" formatCode="#,##0\ &quot; &quot;;[Red]\-#,##0\ &quot; &quot;"/>
    <numFmt numFmtId="196" formatCode="#,##0.00\ &quot; &quot;;\-#,##0.00\ &quot; &quot;"/>
    <numFmt numFmtId="197" formatCode="#,##0.00\ &quot; &quot;;[Red]\-#,##0.00\ &quot; &quot;"/>
    <numFmt numFmtId="198" formatCode="_-* #,##0\ &quot; &quot;_-;\-* #,##0\ &quot; &quot;_-;_-* &quot;-&quot;\ &quot; &quot;_-;_-@_-"/>
    <numFmt numFmtId="199" formatCode="_-* #,##0\ _ _-;\-* #,##0\ _ _-;_-* &quot;-&quot;\ _ _-;_-@_-"/>
    <numFmt numFmtId="200" formatCode="_-* #,##0.00\ &quot; &quot;_-;\-* #,##0.00\ &quot; &quot;_-;_-* &quot;-&quot;??\ &quot; &quot;_-;_-@_-"/>
    <numFmt numFmtId="201" formatCode="_-* #,##0.00\ _ _-;\-* #,##0.00\ _ _-;_-* &quot;-&quot;??\ _ _-;_-@_-"/>
    <numFmt numFmtId="202" formatCode="00000"/>
    <numFmt numFmtId="203" formatCode="#,##0.00\ &quot;лв&quot;"/>
    <numFmt numFmtId="204" formatCode="[$-402]dd\ mmmm\ yyyy\ &quot;г.&quot;"/>
    <numFmt numFmtId="205" formatCode="d/m/yyyy&quot; &quot;&quot;г.&quot;;@"/>
    <numFmt numFmtId="206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6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7" fillId="0" borderId="1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205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6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6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6" fontId="10" fillId="0" borderId="0" xfId="25" applyNumberFormat="1" applyFont="1" applyBorder="1" applyAlignment="1" applyProtection="1">
      <alignment horizontal="center" vertical="justify" wrapText="1"/>
      <protection/>
    </xf>
    <xf numFmtId="206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6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6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575">
        <v>126722797</v>
      </c>
    </row>
    <row r="4" spans="1:8" ht="15">
      <c r="A4" s="581" t="s">
        <v>3</v>
      </c>
      <c r="B4" s="587"/>
      <c r="C4" s="587"/>
      <c r="D4" s="587"/>
      <c r="E4" s="574" t="s">
        <v>866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4" t="s">
        <v>879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1810</v>
      </c>
      <c r="H11" s="152">
        <v>1810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1810</v>
      </c>
      <c r="H12" s="153">
        <v>1810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7</v>
      </c>
      <c r="D16" s="151">
        <v>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1810</v>
      </c>
      <c r="H17" s="154">
        <f>H11+H14+H15+H16</f>
        <v>1810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</v>
      </c>
      <c r="D19" s="155">
        <f>SUM(D11:D18)</f>
        <v>8</v>
      </c>
      <c r="E19" s="237" t="s">
        <v>53</v>
      </c>
      <c r="F19" s="242" t="s">
        <v>54</v>
      </c>
      <c r="G19" s="152">
        <v>94</v>
      </c>
      <c r="H19" s="152">
        <v>109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94</v>
      </c>
      <c r="H25" s="154">
        <f>H19+H20+H21</f>
        <v>109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-31</v>
      </c>
      <c r="H27" s="154">
        <f>SUM(H28:H30)</f>
        <v>-31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-31</v>
      </c>
      <c r="H29" s="316">
        <v>-31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-8</v>
      </c>
      <c r="H32" s="316">
        <v>-15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-39</v>
      </c>
      <c r="H33" s="154">
        <f>H27+H31+H32</f>
        <v>-46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1865</v>
      </c>
      <c r="H36" s="154">
        <f>H25+H17+H33</f>
        <v>1873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</v>
      </c>
      <c r="D55" s="155">
        <f>D19+D20+D21+D27+D32+D45+D51+D53+D54</f>
        <v>8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1096</v>
      </c>
      <c r="D61" s="151">
        <v>916</v>
      </c>
      <c r="E61" s="243" t="s">
        <v>189</v>
      </c>
      <c r="F61" s="272" t="s">
        <v>190</v>
      </c>
      <c r="G61" s="154">
        <f>SUM(G62:G68)</f>
        <v>118</v>
      </c>
      <c r="H61" s="154">
        <f>SUM(H62:H68)</f>
        <v>119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>
        <v>157</v>
      </c>
      <c r="D63" s="151">
        <v>160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1253</v>
      </c>
      <c r="D64" s="155">
        <f>SUM(D58:D63)</f>
        <v>1076</v>
      </c>
      <c r="E64" s="237" t="s">
        <v>200</v>
      </c>
      <c r="F64" s="242" t="s">
        <v>201</v>
      </c>
      <c r="G64" s="152">
        <v>10</v>
      </c>
      <c r="H64" s="152">
        <v>10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105</v>
      </c>
      <c r="H65" s="152">
        <v>105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2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13</v>
      </c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118</v>
      </c>
      <c r="H71" s="161">
        <f>H59+H60+H61+H69+H70</f>
        <v>119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38</v>
      </c>
      <c r="D72" s="151">
        <v>13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51</v>
      </c>
      <c r="D75" s="155">
        <f>SUM(D67:D74)</f>
        <v>15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118</v>
      </c>
      <c r="H79" s="162">
        <f>H71+H74+H75+H76</f>
        <v>119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672</v>
      </c>
      <c r="D88" s="151">
        <v>892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672</v>
      </c>
      <c r="D91" s="155">
        <f>SUM(D87:D90)</f>
        <v>893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1976</v>
      </c>
      <c r="D93" s="155">
        <f>D64+D75+D84+D91+D92</f>
        <v>1984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1983</v>
      </c>
      <c r="D94" s="164">
        <f>D93+D55</f>
        <v>1992</v>
      </c>
      <c r="E94" s="449" t="s">
        <v>270</v>
      </c>
      <c r="F94" s="289" t="s">
        <v>271</v>
      </c>
      <c r="G94" s="165">
        <f>G36+G39+G55+G79</f>
        <v>1983</v>
      </c>
      <c r="H94" s="165">
        <f>H36+H39+H55+H79</f>
        <v>1992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881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2" ht="12.75">
      <c r="A100" s="173"/>
      <c r="B100" s="173"/>
    </row>
    <row r="101" spans="4:6" ht="15">
      <c r="D101" s="585" t="s">
        <v>857</v>
      </c>
      <c r="E101" s="586"/>
      <c r="F101" s="586"/>
    </row>
    <row r="102" ht="12.75">
      <c r="E102" s="169" t="s">
        <v>874</v>
      </c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D101:F101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23" header="0.17" footer="0.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A1" sqref="A1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90" t="str">
        <f>'справка №1-БАЛАНС'!E3</f>
        <v>"Форуком Фонд Имоти" АДСИЦ</v>
      </c>
      <c r="C2" s="590"/>
      <c r="D2" s="590"/>
      <c r="E2" s="590"/>
      <c r="F2" s="578" t="s">
        <v>2</v>
      </c>
      <c r="G2" s="578"/>
      <c r="H2" s="525">
        <f>'справка №1-БАЛАНС'!H3</f>
        <v>126722797</v>
      </c>
    </row>
    <row r="3" spans="1:8" ht="15">
      <c r="A3" s="467" t="s">
        <v>275</v>
      </c>
      <c r="B3" s="590" t="str">
        <f>'справка №1-БАЛАНС'!E4</f>
        <v> Неконсолидиран</v>
      </c>
      <c r="C3" s="590"/>
      <c r="D3" s="590"/>
      <c r="E3" s="590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77" t="str">
        <f>'справка №1-БАЛАНС'!E5</f>
        <v> Към 30.06.2009 г.</v>
      </c>
      <c r="C4" s="577"/>
      <c r="D4" s="577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8" t="s">
        <v>286</v>
      </c>
      <c r="G9" s="549"/>
      <c r="H9" s="549">
        <v>268</v>
      </c>
    </row>
    <row r="10" spans="1:8" ht="12">
      <c r="A10" s="298" t="s">
        <v>287</v>
      </c>
      <c r="B10" s="299" t="s">
        <v>288</v>
      </c>
      <c r="C10" s="46">
        <v>193</v>
      </c>
      <c r="D10" s="46">
        <v>18</v>
      </c>
      <c r="E10" s="298" t="s">
        <v>289</v>
      </c>
      <c r="F10" s="548" t="s">
        <v>290</v>
      </c>
      <c r="G10" s="549">
        <v>6</v>
      </c>
      <c r="H10" s="549"/>
    </row>
    <row r="11" spans="1:8" ht="12">
      <c r="A11" s="298" t="s">
        <v>291</v>
      </c>
      <c r="B11" s="299" t="s">
        <v>292</v>
      </c>
      <c r="C11" s="46">
        <v>1</v>
      </c>
      <c r="D11" s="46"/>
      <c r="E11" s="300" t="s">
        <v>293</v>
      </c>
      <c r="F11" s="548" t="s">
        <v>294</v>
      </c>
      <c r="G11" s="549"/>
      <c r="H11" s="549"/>
    </row>
    <row r="12" spans="1:8" ht="12">
      <c r="A12" s="298" t="s">
        <v>295</v>
      </c>
      <c r="B12" s="299" t="s">
        <v>296</v>
      </c>
      <c r="C12" s="46">
        <v>15</v>
      </c>
      <c r="D12" s="46">
        <v>47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>
        <v>5</v>
      </c>
      <c r="D13" s="46">
        <v>7</v>
      </c>
      <c r="E13" s="301" t="s">
        <v>51</v>
      </c>
      <c r="F13" s="550" t="s">
        <v>300</v>
      </c>
      <c r="G13" s="547">
        <f>SUM(G9:G12)</f>
        <v>6</v>
      </c>
      <c r="H13" s="547">
        <f>SUM(H9:H12)</f>
        <v>268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3</v>
      </c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-180</v>
      </c>
      <c r="D15" s="47">
        <v>175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37</v>
      </c>
      <c r="D19" s="49">
        <f>SUM(D9:D15)+D16</f>
        <v>247</v>
      </c>
      <c r="E19" s="304" t="s">
        <v>317</v>
      </c>
      <c r="F19" s="551" t="s">
        <v>318</v>
      </c>
      <c r="G19" s="549">
        <v>23</v>
      </c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23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37</v>
      </c>
      <c r="D28" s="50">
        <f>D26+D19</f>
        <v>247</v>
      </c>
      <c r="E28" s="127" t="s">
        <v>339</v>
      </c>
      <c r="F28" s="553" t="s">
        <v>340</v>
      </c>
      <c r="G28" s="547">
        <f>G13+G15+G24</f>
        <v>29</v>
      </c>
      <c r="H28" s="547">
        <f>H13+H15+H24</f>
        <v>268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21</v>
      </c>
      <c r="E30" s="127" t="s">
        <v>343</v>
      </c>
      <c r="F30" s="553" t="s">
        <v>344</v>
      </c>
      <c r="G30" s="53">
        <f>IF((C28-G28)&gt;0,C28-G28,0)</f>
        <v>8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853</v>
      </c>
      <c r="B31" s="306" t="s">
        <v>345</v>
      </c>
      <c r="C31" s="46"/>
      <c r="D31" s="46"/>
      <c r="E31" s="296" t="s">
        <v>856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37</v>
      </c>
      <c r="D33" s="49">
        <f>D28-D31+D32</f>
        <v>247</v>
      </c>
      <c r="E33" s="127" t="s">
        <v>353</v>
      </c>
      <c r="F33" s="553" t="s">
        <v>354</v>
      </c>
      <c r="G33" s="53">
        <f>G32-G31+G28</f>
        <v>29</v>
      </c>
      <c r="H33" s="53">
        <f>H32-H31+H28</f>
        <v>268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21</v>
      </c>
      <c r="E34" s="128" t="s">
        <v>357</v>
      </c>
      <c r="F34" s="553" t="s">
        <v>358</v>
      </c>
      <c r="G34" s="547">
        <f>IF((C33-G33)&gt;0,C33-G33,0)</f>
        <v>8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21</v>
      </c>
      <c r="E39" s="313" t="s">
        <v>369</v>
      </c>
      <c r="F39" s="557" t="s">
        <v>370</v>
      </c>
      <c r="G39" s="558">
        <f>IF(G34&gt;0,IF(C35+G34&lt;0,0,C35+G34),IF(C34-C35&lt;0,C35-C34,0))</f>
        <v>8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21</v>
      </c>
      <c r="E41" s="127" t="s">
        <v>376</v>
      </c>
      <c r="F41" s="570" t="s">
        <v>377</v>
      </c>
      <c r="G41" s="52">
        <f>IF(C39=0,IF(G39-G40&gt;0,G39-G40+C40,0),IF(C39-C40&lt;0,C40-C39+G40,0))</f>
        <v>8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37</v>
      </c>
      <c r="D42" s="53">
        <f>D33+D35+D39</f>
        <v>268</v>
      </c>
      <c r="E42" s="128" t="s">
        <v>380</v>
      </c>
      <c r="F42" s="129" t="s">
        <v>381</v>
      </c>
      <c r="G42" s="53">
        <f>G39+G33</f>
        <v>37</v>
      </c>
      <c r="H42" s="53">
        <f>H39+H33</f>
        <v>268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79" t="s">
        <v>863</v>
      </c>
      <c r="B45" s="579"/>
      <c r="C45" s="579"/>
      <c r="D45" s="579"/>
      <c r="E45" s="57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 t="s">
        <v>880</v>
      </c>
      <c r="C48" s="427" t="s">
        <v>382</v>
      </c>
      <c r="D48" s="588" t="s">
        <v>872</v>
      </c>
      <c r="E48" s="588"/>
      <c r="F48" s="588"/>
      <c r="G48" s="588"/>
      <c r="H48" s="588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867</v>
      </c>
      <c r="E49" s="559"/>
      <c r="F49" s="425" t="s">
        <v>874</v>
      </c>
      <c r="G49" s="562"/>
      <c r="H49" s="562"/>
    </row>
    <row r="50" spans="1:8" ht="12.75" customHeight="1">
      <c r="A50" s="560"/>
      <c r="B50" s="561"/>
      <c r="C50" s="428"/>
      <c r="D50" s="589"/>
      <c r="E50" s="589"/>
      <c r="F50" s="589"/>
      <c r="G50" s="589"/>
      <c r="H50" s="58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9" bottom="0.984251968503937" header="0.5118110236220472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30.06.2009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</v>
      </c>
      <c r="D10" s="54">
        <v>69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-243</v>
      </c>
      <c r="D11" s="54">
        <v>-18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-20</v>
      </c>
      <c r="D13" s="54">
        <v>-54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14</v>
      </c>
      <c r="D14" s="54">
        <v>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23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</v>
      </c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-221</v>
      </c>
      <c r="D20" s="55">
        <f>SUM(D10:D19)</f>
        <v>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-221</v>
      </c>
      <c r="D43" s="55">
        <f>D42+D32+D20</f>
        <v>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893</v>
      </c>
      <c r="D44" s="132">
        <v>56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672</v>
      </c>
      <c r="D45" s="55">
        <f>D44+D43</f>
        <v>61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672</v>
      </c>
      <c r="D46" s="56">
        <v>61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0"/>
      <c r="D50" s="580"/>
      <c r="G50" s="133"/>
      <c r="H50" s="133"/>
    </row>
    <row r="51" spans="1:8" ht="12">
      <c r="A51" s="318"/>
      <c r="B51" s="318" t="s">
        <v>868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0"/>
      <c r="D52" s="580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2" right="0.24" top="0.67" bottom="0.57" header="0.24" footer="0.36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1" sqref="A1:M1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"Форуком Фонд Имоти"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 Към 30.06.2009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1810</v>
      </c>
      <c r="D11" s="58">
        <f>'справка №1-БАЛАНС'!H19</f>
        <v>109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-46</v>
      </c>
      <c r="K11" s="60"/>
      <c r="L11" s="344">
        <f>SUM(C11:K11)</f>
        <v>1873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1810</v>
      </c>
      <c r="D15" s="61">
        <f aca="true" t="shared" si="2" ref="D15:M15">D11+D12</f>
        <v>109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-46</v>
      </c>
      <c r="K15" s="61">
        <f t="shared" si="2"/>
        <v>0</v>
      </c>
      <c r="L15" s="344">
        <f t="shared" si="1"/>
        <v>1873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-8</v>
      </c>
      <c r="K16" s="60"/>
      <c r="L16" s="344">
        <f t="shared" si="1"/>
        <v>-8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>
        <v>-15</v>
      </c>
      <c r="E20" s="60"/>
      <c r="F20" s="60"/>
      <c r="G20" s="60"/>
      <c r="H20" s="60"/>
      <c r="I20" s="60"/>
      <c r="J20" s="60">
        <v>15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1810</v>
      </c>
      <c r="D29" s="59">
        <f aca="true" t="shared" si="6" ref="D29:M29">D17+D20+D21+D24+D28+D27+D15+D16</f>
        <v>94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-39</v>
      </c>
      <c r="K29" s="59">
        <f t="shared" si="6"/>
        <v>0</v>
      </c>
      <c r="L29" s="344">
        <f t="shared" si="1"/>
        <v>1865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1810</v>
      </c>
      <c r="D32" s="59">
        <f t="shared" si="7"/>
        <v>94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-39</v>
      </c>
      <c r="K32" s="59">
        <f t="shared" si="7"/>
        <v>0</v>
      </c>
      <c r="L32" s="344">
        <f t="shared" si="1"/>
        <v>1865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864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883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859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 t="s">
        <v>867</v>
      </c>
      <c r="F39" s="537"/>
      <c r="G39" s="537"/>
      <c r="H39" s="537"/>
      <c r="I39" s="537"/>
      <c r="J39" s="537"/>
      <c r="K39" s="537" t="s">
        <v>876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81" bottom="0.55" header="0.35433070866141736" footer="0.2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"Форуком Фонд Имоти" АДСИЦ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598" t="s">
        <v>5</v>
      </c>
      <c r="B3" s="599"/>
      <c r="C3" s="601" t="str">
        <f>'справка №1-БАЛАНС'!E5</f>
        <v> Към 30.06.2009 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2" t="s">
        <v>530</v>
      </c>
      <c r="R5" s="612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3"/>
      <c r="R6" s="61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10</v>
      </c>
      <c r="E14" s="189"/>
      <c r="F14" s="189"/>
      <c r="G14" s="74">
        <f t="shared" si="2"/>
        <v>10</v>
      </c>
      <c r="H14" s="65"/>
      <c r="I14" s="65"/>
      <c r="J14" s="74">
        <f t="shared" si="3"/>
        <v>10</v>
      </c>
      <c r="K14" s="65">
        <v>2</v>
      </c>
      <c r="L14" s="65">
        <v>1</v>
      </c>
      <c r="M14" s="65"/>
      <c r="N14" s="74">
        <f t="shared" si="4"/>
        <v>3</v>
      </c>
      <c r="O14" s="65"/>
      <c r="P14" s="65"/>
      <c r="Q14" s="74">
        <f t="shared" si="0"/>
        <v>3</v>
      </c>
      <c r="R14" s="74">
        <f t="shared" si="1"/>
        <v>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2</v>
      </c>
      <c r="L17" s="75">
        <f>SUM(L9:L16)</f>
        <v>1</v>
      </c>
      <c r="M17" s="75">
        <f>SUM(M9:M16)</f>
        <v>0</v>
      </c>
      <c r="N17" s="74">
        <f t="shared" si="4"/>
        <v>3</v>
      </c>
      <c r="O17" s="75">
        <f>SUM(O9:O16)</f>
        <v>0</v>
      </c>
      <c r="P17" s="75">
        <f>SUM(P9:P16)</f>
        <v>0</v>
      </c>
      <c r="Q17" s="74">
        <f t="shared" si="5"/>
        <v>3</v>
      </c>
      <c r="R17" s="74">
        <f t="shared" si="6"/>
        <v>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10</v>
      </c>
      <c r="H40" s="438">
        <f t="shared" si="13"/>
        <v>0</v>
      </c>
      <c r="I40" s="438">
        <f t="shared" si="13"/>
        <v>0</v>
      </c>
      <c r="J40" s="438">
        <f t="shared" si="13"/>
        <v>10</v>
      </c>
      <c r="K40" s="438">
        <f t="shared" si="13"/>
        <v>2</v>
      </c>
      <c r="L40" s="438">
        <f t="shared" si="13"/>
        <v>1</v>
      </c>
      <c r="M40" s="438">
        <f t="shared" si="13"/>
        <v>0</v>
      </c>
      <c r="N40" s="438">
        <f t="shared" si="13"/>
        <v>3</v>
      </c>
      <c r="O40" s="438">
        <f t="shared" si="13"/>
        <v>0</v>
      </c>
      <c r="P40" s="438">
        <f t="shared" si="13"/>
        <v>0</v>
      </c>
      <c r="Q40" s="438">
        <f t="shared" si="13"/>
        <v>3</v>
      </c>
      <c r="R40" s="438">
        <f t="shared" si="13"/>
        <v>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9"/>
      <c r="L44" s="609"/>
      <c r="M44" s="609"/>
      <c r="N44" s="609"/>
      <c r="O44" s="610" t="s">
        <v>782</v>
      </c>
      <c r="P44" s="611"/>
      <c r="Q44" s="611"/>
      <c r="R44" s="611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869</v>
      </c>
      <c r="J45" s="349"/>
      <c r="K45" s="349"/>
      <c r="L45" s="349"/>
      <c r="M45" s="349"/>
      <c r="N45" s="349"/>
      <c r="O45" s="349" t="s">
        <v>875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610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30.06.2009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13</v>
      </c>
      <c r="D29" s="108">
        <v>13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38</v>
      </c>
      <c r="D33" s="105">
        <f>SUM(D34:D37)</f>
        <v>38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38</v>
      </c>
      <c r="D35" s="108">
        <v>38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51</v>
      </c>
      <c r="D43" s="104">
        <f>D24+D28+D29+D31+D30+D32+D33+D38</f>
        <v>51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51</v>
      </c>
      <c r="D44" s="103">
        <f>D43+D21+D19+D9</f>
        <v>51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118</v>
      </c>
      <c r="D85" s="104">
        <f>SUM(D86:D90)+D94</f>
        <v>118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10</v>
      </c>
      <c r="D87" s="108">
        <v>10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105</v>
      </c>
      <c r="D88" s="108">
        <v>105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0</v>
      </c>
      <c r="D93" s="108">
        <v>0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118</v>
      </c>
      <c r="D96" s="104">
        <f>D85+D80+D75+D71+D95</f>
        <v>118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118</v>
      </c>
      <c r="D97" s="104">
        <f>D96+D68+D66</f>
        <v>118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781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881</v>
      </c>
      <c r="B109" s="615"/>
      <c r="C109" s="615" t="s">
        <v>873</v>
      </c>
      <c r="D109" s="615"/>
      <c r="E109" s="615"/>
      <c r="F109" s="615"/>
    </row>
    <row r="110" spans="1:6" ht="24">
      <c r="A110" s="385"/>
      <c r="B110" s="386"/>
      <c r="C110" s="385" t="s">
        <v>870</v>
      </c>
      <c r="D110" s="385"/>
      <c r="E110" s="385"/>
      <c r="F110" s="387"/>
    </row>
    <row r="111" spans="1:6" ht="12">
      <c r="A111" s="385"/>
      <c r="B111" s="386"/>
      <c r="C111" s="614" t="s">
        <v>782</v>
      </c>
      <c r="D111" s="614"/>
      <c r="E111" s="614"/>
      <c r="F111" s="614"/>
    </row>
    <row r="112" spans="1:6" ht="12">
      <c r="A112" s="349"/>
      <c r="B112" s="388"/>
      <c r="C112" s="349" t="s">
        <v>877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30.06.2009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881</v>
      </c>
      <c r="B30" s="625"/>
      <c r="C30" s="625"/>
      <c r="D30" s="459" t="s">
        <v>820</v>
      </c>
      <c r="E30" s="624"/>
      <c r="F30" s="624"/>
      <c r="G30" s="624"/>
      <c r="H30" s="420" t="s">
        <v>782</v>
      </c>
      <c r="I30" s="624"/>
      <c r="J30" s="624"/>
    </row>
    <row r="31" spans="1:9" s="520" customFormat="1" ht="12">
      <c r="A31" s="349"/>
      <c r="B31" s="388"/>
      <c r="C31" s="349"/>
      <c r="D31" s="522" t="s">
        <v>871</v>
      </c>
      <c r="E31" s="522"/>
      <c r="F31" s="522"/>
      <c r="G31" s="522"/>
      <c r="H31" s="522" t="s">
        <v>878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6299212598425197" bottom="0.4724409448818898" header="0.4724409448818898" footer="0.5118110236220472"/>
  <pageSetup fitToHeight="1" fitToWidth="1" horizontalDpi="600" verticalDpi="6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823</v>
      </c>
      <c r="B6" s="630" t="str">
        <f>'справка №1-БАЛАНС'!E5</f>
        <v> Към 30.06.2009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31" t="s">
        <v>850</v>
      </c>
      <c r="D151" s="631"/>
      <c r="E151" s="631"/>
      <c r="F151" s="631"/>
    </row>
    <row r="152" spans="1:6" ht="12.75">
      <c r="A152" s="516"/>
      <c r="B152" s="517"/>
      <c r="C152" s="516" t="s">
        <v>871</v>
      </c>
      <c r="D152" s="516"/>
      <c r="E152" s="516"/>
      <c r="F152" s="516"/>
    </row>
    <row r="153" spans="1:6" ht="12.75">
      <c r="A153" s="516"/>
      <c r="B153" s="517"/>
      <c r="C153" s="631" t="s">
        <v>858</v>
      </c>
      <c r="D153" s="631"/>
      <c r="E153" s="631"/>
      <c r="F153" s="631"/>
    </row>
    <row r="154" spans="3:5" ht="12.75">
      <c r="C154" s="516" t="s">
        <v>875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B6 F5:F6" unlockedFormula="1"/>
    <ignoredError sqref="A12:A15 A29:A32 A46:A49 A63:A66 A82:A85 A99:A102 A116:A119 A133:A1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b2</cp:lastModifiedBy>
  <cp:lastPrinted>2009-07-20T08:40:59Z</cp:lastPrinted>
  <dcterms:created xsi:type="dcterms:W3CDTF">2000-06-29T12:02:40Z</dcterms:created>
  <dcterms:modified xsi:type="dcterms:W3CDTF">2009-07-29T08:48:28Z</dcterms:modified>
  <cp:category/>
  <cp:version/>
  <cp:contentType/>
  <cp:contentStatus/>
</cp:coreProperties>
</file>