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справка № 1-КИС-БАЛАНС" sheetId="1" r:id="rId1"/>
    <sheet name="справка № 2-КИС-ОД" sheetId="2" r:id="rId2"/>
    <sheet name="справка № 3-КИС-ОПП" sheetId="3" r:id="rId3"/>
    <sheet name="справка № 4-КИС-ОСК" sheetId="4" r:id="rId4"/>
  </sheets>
  <definedNames>
    <definedName name="_xlnm.Print_Titles" localSheetId="0">'справка № 1-КИС-БАЛАНС'!$6:$6</definedName>
    <definedName name="_xlnm.Print_Titles" localSheetId="1">'справка № 2-КИС-ОД'!$7:$7</definedName>
    <definedName name="_xlnm.Print_Titles" localSheetId="2">'справка № 3-КИС-ОПП'!$9:$9</definedName>
    <definedName name="_xlnm.Print_Titles" localSheetId="3">'справка № 4-КИС-ОСК'!$11:$11</definedName>
  </definedNames>
  <calcPr calcId="145621" fullCalcOnLoad="1" iterate="1"/>
</workbook>
</file>

<file path=xl/calcChain.xml><?xml version="1.0" encoding="utf-8"?>
<calcChain xmlns="http://schemas.openxmlformats.org/spreadsheetml/2006/main">
  <c r="A38" i="4" l="1"/>
  <c r="F36" i="4"/>
  <c r="G34" i="4"/>
  <c r="G36" i="4" s="1"/>
  <c r="F34" i="4"/>
  <c r="H22" i="4"/>
  <c r="H21" i="4"/>
  <c r="H20" i="4"/>
  <c r="C19" i="4"/>
  <c r="C34" i="4" s="1"/>
  <c r="C36" i="4" s="1"/>
  <c r="B19" i="4"/>
  <c r="B34" i="4" s="1"/>
  <c r="H14" i="4"/>
  <c r="G14" i="4"/>
  <c r="H12" i="4"/>
  <c r="A6" i="4"/>
  <c r="E34" i="3"/>
  <c r="C34" i="3"/>
  <c r="B34" i="3"/>
  <c r="G33" i="3"/>
  <c r="D33" i="3"/>
  <c r="G32" i="3"/>
  <c r="D32" i="3"/>
  <c r="G31" i="3"/>
  <c r="D31" i="3"/>
  <c r="G30" i="3"/>
  <c r="D30" i="3"/>
  <c r="D34" i="3" s="1"/>
  <c r="F29" i="3"/>
  <c r="G29" i="3" s="1"/>
  <c r="D29" i="3"/>
  <c r="G28" i="3"/>
  <c r="G34" i="3" s="1"/>
  <c r="D28" i="3"/>
  <c r="E27" i="3"/>
  <c r="C27" i="3"/>
  <c r="G26" i="3"/>
  <c r="F26" i="3"/>
  <c r="D26" i="3"/>
  <c r="C26" i="3"/>
  <c r="G25" i="3"/>
  <c r="D25" i="3"/>
  <c r="G24" i="3"/>
  <c r="D24" i="3"/>
  <c r="G23" i="3"/>
  <c r="D23" i="3"/>
  <c r="G22" i="3"/>
  <c r="D22" i="3"/>
  <c r="G21" i="3"/>
  <c r="E21" i="3"/>
  <c r="C21" i="3"/>
  <c r="B21" i="3"/>
  <c r="D21" i="3" s="1"/>
  <c r="G20" i="3"/>
  <c r="D20" i="3"/>
  <c r="F19" i="3"/>
  <c r="F27" i="3" s="1"/>
  <c r="E19" i="3"/>
  <c r="C19" i="3"/>
  <c r="B19" i="3"/>
  <c r="D19" i="3" s="1"/>
  <c r="D27" i="3" s="1"/>
  <c r="F17" i="3"/>
  <c r="E17" i="3"/>
  <c r="E35" i="3" s="1"/>
  <c r="C17" i="3"/>
  <c r="C35" i="3" s="1"/>
  <c r="B17" i="3"/>
  <c r="G16" i="3"/>
  <c r="D16" i="3"/>
  <c r="G15" i="3"/>
  <c r="D15" i="3"/>
  <c r="G14" i="3"/>
  <c r="D14" i="3"/>
  <c r="G13" i="3"/>
  <c r="D13" i="3"/>
  <c r="G12" i="3"/>
  <c r="D12" i="3"/>
  <c r="G11" i="3"/>
  <c r="G17" i="3" s="1"/>
  <c r="D11" i="3"/>
  <c r="D17" i="3" s="1"/>
  <c r="D35" i="3" s="1"/>
  <c r="D37" i="3" s="1"/>
  <c r="A5" i="3"/>
  <c r="A32" i="2"/>
  <c r="A40" i="3" s="1"/>
  <c r="F24" i="2"/>
  <c r="E24" i="2"/>
  <c r="C24" i="2"/>
  <c r="B24" i="2"/>
  <c r="E16" i="2"/>
  <c r="E26" i="2" s="1"/>
  <c r="B16" i="2"/>
  <c r="B26" i="2" s="1"/>
  <c r="B14" i="2"/>
  <c r="F11" i="2"/>
  <c r="F16" i="2" s="1"/>
  <c r="F26" i="2" s="1"/>
  <c r="E11" i="2"/>
  <c r="C11" i="2"/>
  <c r="C16" i="2" s="1"/>
  <c r="C26" i="2" s="1"/>
  <c r="B11" i="2"/>
  <c r="A4" i="2"/>
  <c r="C40" i="1"/>
  <c r="B40" i="1"/>
  <c r="C34" i="1"/>
  <c r="B34" i="1"/>
  <c r="F25" i="1"/>
  <c r="F37" i="1" s="1"/>
  <c r="F38" i="1" s="1"/>
  <c r="E25" i="1"/>
  <c r="E37" i="1" s="1"/>
  <c r="E38" i="1" s="1"/>
  <c r="C24" i="1"/>
  <c r="B24" i="1"/>
  <c r="C22" i="1"/>
  <c r="C42" i="1" s="1"/>
  <c r="C44" i="1" s="1"/>
  <c r="B22" i="1"/>
  <c r="B42" i="1" s="1"/>
  <c r="B44" i="1" s="1"/>
  <c r="F15" i="1"/>
  <c r="F19" i="1" s="1"/>
  <c r="E15" i="1"/>
  <c r="E19" i="1" s="1"/>
  <c r="E20" i="1" s="1"/>
  <c r="F13" i="1"/>
  <c r="F20" i="1" s="1"/>
  <c r="F44" i="1" s="1"/>
  <c r="E13" i="1"/>
  <c r="E27" i="2" l="1"/>
  <c r="E29" i="2" s="1"/>
  <c r="B35" i="3"/>
  <c r="F27" i="2"/>
  <c r="F29" i="2" s="1"/>
  <c r="E30" i="2"/>
  <c r="B27" i="2"/>
  <c r="B29" i="2" s="1"/>
  <c r="B30" i="2" s="1"/>
  <c r="E44" i="1"/>
  <c r="C27" i="2"/>
  <c r="C29" i="2" s="1"/>
  <c r="C30" i="2" s="1"/>
  <c r="F35" i="3"/>
  <c r="B36" i="4"/>
  <c r="H36" i="4" s="1"/>
  <c r="H34" i="4"/>
  <c r="F34" i="3"/>
  <c r="G19" i="3"/>
  <c r="G27" i="3" s="1"/>
  <c r="G35" i="3" s="1"/>
  <c r="G37" i="3" s="1"/>
  <c r="B27" i="3"/>
  <c r="H19" i="4"/>
  <c r="F30" i="2" l="1"/>
</calcChain>
</file>

<file path=xl/sharedStrings.xml><?xml version="1.0" encoding="utf-8"?>
<sst xmlns="http://schemas.openxmlformats.org/spreadsheetml/2006/main" count="244" uniqueCount="192">
  <si>
    <t xml:space="preserve">Справка № 1 </t>
  </si>
  <si>
    <t xml:space="preserve"> СЧЕТОВОДЕН  БАЛАНС </t>
  </si>
  <si>
    <r>
      <t>Наименование</t>
    </r>
    <r>
      <rPr>
        <b/>
        <i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на КИС: ДФ  Реал Финанс Балансиран Фонд</t>
    </r>
  </si>
  <si>
    <t>ЕИК по БУЛСТАТ:148139847</t>
  </si>
  <si>
    <t>Отчетен период: 01.01.2015 - 31.12.2015</t>
  </si>
  <si>
    <t>(в лева)</t>
  </si>
  <si>
    <t>АКТИВИ</t>
  </si>
  <si>
    <t xml:space="preserve">Текущ период </t>
  </si>
  <si>
    <t xml:space="preserve">Предходен период </t>
  </si>
  <si>
    <t xml:space="preserve"> СОБСТВЕН КАПИТАЛ И ПАСИВИ </t>
  </si>
  <si>
    <t>Текущ период</t>
  </si>
  <si>
    <t>Предходен период</t>
  </si>
  <si>
    <t>а</t>
  </si>
  <si>
    <t xml:space="preserve">А. НЕТЕКУЩИ АКТИВИ </t>
  </si>
  <si>
    <t>А. СОБСТВЕН КАПИТАЛ</t>
  </si>
  <si>
    <t xml:space="preserve">I. ФИНАНСОВИ АКТИВИ </t>
  </si>
  <si>
    <t>I. ОСНОВЕН КАПИТАЛ</t>
  </si>
  <si>
    <t>1. Ценни книжа, в т.ч.:</t>
  </si>
  <si>
    <t>II. РЕЗЕРВИ</t>
  </si>
  <si>
    <t>акции</t>
  </si>
  <si>
    <t>1. Премийни резерви при емитиране/обратно изкупуване на акции/дялове</t>
  </si>
  <si>
    <t xml:space="preserve">дългови </t>
  </si>
  <si>
    <t>2. Резерви от последващи оценки на активи и пасиви</t>
  </si>
  <si>
    <t>2. Други финансови инструменти</t>
  </si>
  <si>
    <t>3. Общи резерви</t>
  </si>
  <si>
    <t>Общо за група I</t>
  </si>
  <si>
    <t>Общо за група ІІ</t>
  </si>
  <si>
    <t xml:space="preserve">II. ДРУГИ НЕТЕКУЩИ АКТИВИ </t>
  </si>
  <si>
    <t>III. ФИНАНСОВ РЕЗУЛТАТ</t>
  </si>
  <si>
    <t>ОБЩО ЗА РАЗДЕЛ  А</t>
  </si>
  <si>
    <t>1. Натрупана печалба (загуба), в т.ч.:</t>
  </si>
  <si>
    <t>Б. ТЕКУЩИ АКТИВИ</t>
  </si>
  <si>
    <t>неразпределена печалба</t>
  </si>
  <si>
    <t>I. ПАРИЧНИ СРЕДСТВА</t>
  </si>
  <si>
    <t>непокрита загуба</t>
  </si>
  <si>
    <t>1. Парични средства в каса</t>
  </si>
  <si>
    <t>2. Текуща печалба (загуба)</t>
  </si>
  <si>
    <t>2. Парични средства по безсрочни депозити</t>
  </si>
  <si>
    <t>Общо за група IІІ</t>
  </si>
  <si>
    <t>3. Парични средства по срочни депозити</t>
  </si>
  <si>
    <t>ОБЩО ЗА РАЗДЕЛ А</t>
  </si>
  <si>
    <t>4. Блокирани парични средства</t>
  </si>
  <si>
    <t>II. ТЕКУЩИ ФИНАНСОВИ ИНСТРУМЕНТИ</t>
  </si>
  <si>
    <t>Б. ТЕКУЩИ ПАСИВИ</t>
  </si>
  <si>
    <t>1. Задължения, свързани с дивиденти</t>
  </si>
  <si>
    <t>2. Задължения към финансови институции, в т.ч.:</t>
  </si>
  <si>
    <t>права</t>
  </si>
  <si>
    <t>към банка депозитар</t>
  </si>
  <si>
    <t>към управляващо дружество</t>
  </si>
  <si>
    <t>други</t>
  </si>
  <si>
    <t>към кредитни институции</t>
  </si>
  <si>
    <t>2. Инструменти на паричния пазар</t>
  </si>
  <si>
    <t>3. Задължения към контрагенти</t>
  </si>
  <si>
    <t>3. Дялове на колективни инвестиционни схеми</t>
  </si>
  <si>
    <t>4. Задължения, свързани с възнаграждения</t>
  </si>
  <si>
    <t>4. Деривативни финансови инструменти</t>
  </si>
  <si>
    <t>5. Задължения към осигурителни предприятия</t>
  </si>
  <si>
    <t>5. Блокирани</t>
  </si>
  <si>
    <t>6. Данъчни задължения</t>
  </si>
  <si>
    <t>6. Други финансови инструменти</t>
  </si>
  <si>
    <t>7. Задължения, свързани с емитиране</t>
  </si>
  <si>
    <t xml:space="preserve">Общо за група II </t>
  </si>
  <si>
    <t>8. Задължения, свързани с обратно изкупуване</t>
  </si>
  <si>
    <t xml:space="preserve">III. НЕФИНАНСОВИ АКТИВИ </t>
  </si>
  <si>
    <t>9. Задължения, свързани със сделки с финансови инструменти</t>
  </si>
  <si>
    <t>1. Вземания, свързани с лихви</t>
  </si>
  <si>
    <t>10. Други</t>
  </si>
  <si>
    <t>2. Вземания по сделки с финансови инструменти</t>
  </si>
  <si>
    <t>3. Вземания, свързани с емитиране</t>
  </si>
  <si>
    <t>ОБЩО ЗА РАЗДЕЛ Б</t>
  </si>
  <si>
    <t xml:space="preserve">4. Други </t>
  </si>
  <si>
    <t xml:space="preserve">Общо за група ІІІ </t>
  </si>
  <si>
    <t>ІV. РАЗХОДИ ЗА БЪДЕЩИ ПЕРИОДИ</t>
  </si>
  <si>
    <t>СУМА НА АКТИВА</t>
  </si>
  <si>
    <t>СУМА НА ПАСИВА</t>
  </si>
  <si>
    <t>Дата: 03.02.2016 г.</t>
  </si>
  <si>
    <t xml:space="preserve"> Съставител: </t>
  </si>
  <si>
    <t xml:space="preserve">Ръководител: </t>
  </si>
  <si>
    <t>Надежда Великова</t>
  </si>
  <si>
    <t>Марин Стоев</t>
  </si>
  <si>
    <t>Стела Василева</t>
  </si>
  <si>
    <t xml:space="preserve">Справка № 2 </t>
  </si>
  <si>
    <t>ОТЧЕТ ЗА ДОХОДИТЕ</t>
  </si>
  <si>
    <t xml:space="preserve">Наименование на КИС: ДФ РЕАЛ ФИНАНС БАЛАНСИРАН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</si>
  <si>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</si>
  <si>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</si>
  <si>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</si>
  <si>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</si>
  <si>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</si>
  <si>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І. Финансови приходи</t>
  </si>
  <si>
    <t>1. Разходи за лихви</t>
  </si>
  <si>
    <t>1. Приходи от дивиденти</t>
  </si>
  <si>
    <t xml:space="preserve">2. Отрицателни разлики от операции с финансови активи, в т.ч.: </t>
  </si>
  <si>
    <t>2. Положителни разлики от операции с финансови активи, в т.ч.:</t>
  </si>
  <si>
    <t xml:space="preserve">от последваща оценка </t>
  </si>
  <si>
    <t>от последваща оценка</t>
  </si>
  <si>
    <t>3. Разходи, свързани с валутни операции</t>
  </si>
  <si>
    <t>3. Приходи, свързани с валутни операции</t>
  </si>
  <si>
    <t>4. Други</t>
  </si>
  <si>
    <t>4. Приходи от лихви</t>
  </si>
  <si>
    <t>5. Други</t>
  </si>
  <si>
    <t>Общо за група І</t>
  </si>
  <si>
    <t>НЕТЕН РЕЗУЛТАТ ОТ ФИНАНСОВА ДЕЙНОСТ</t>
  </si>
  <si>
    <t>ІІ. Нефинансови разходи</t>
  </si>
  <si>
    <t>ІІ. Нефинансови приходи</t>
  </si>
  <si>
    <r>
      <t xml:space="preserve">1. Разходи за </t>
    </r>
    <r>
      <rPr>
        <sz val="11"/>
        <rFont val="Times New Roman"/>
        <family val="1"/>
        <charset val="204"/>
      </rPr>
      <t>материали</t>
    </r>
  </si>
  <si>
    <t>2. Разходи за външни услуги</t>
  </si>
  <si>
    <t xml:space="preserve">3. Разходи за амортизация </t>
  </si>
  <si>
    <t>4. Разходи, свързани с възнаграждения</t>
  </si>
  <si>
    <t>НЕТЕН РЕЗУЛТАТ ОТ НЕФИНАНСОВА ДЕЙНОСТ</t>
  </si>
  <si>
    <t>Б. Общо разходи за дейността (І+ІІ)</t>
  </si>
  <si>
    <t>Б. Общо приходи от дейността (I+II)</t>
  </si>
  <si>
    <r>
      <t>В. Печалба</t>
    </r>
    <r>
      <rPr>
        <b/>
        <sz val="11"/>
        <rFont val="Times New Roman"/>
        <family val="1"/>
        <charset val="204"/>
      </rPr>
      <t xml:space="preserve"> преди облагане с данъци </t>
    </r>
  </si>
  <si>
    <r>
      <t>В. Загуба</t>
    </r>
    <r>
      <rPr>
        <b/>
        <sz val="11"/>
        <rFont val="Times New Roman"/>
        <family val="1"/>
        <charset val="204"/>
      </rPr>
      <t xml:space="preserve"> преди облагане с данъци</t>
    </r>
  </si>
  <si>
    <t>III. Разходи за данъци</t>
  </si>
  <si>
    <t>Г. Нетна печалба за периода  (В-III)</t>
  </si>
  <si>
    <t>Г. Нетна загуба за периода</t>
  </si>
  <si>
    <r>
      <t>ВСИЧКО</t>
    </r>
    <r>
      <rPr>
        <b/>
        <sz val="11"/>
        <rFont val="Times New Roman"/>
        <family val="1"/>
        <charset val="204"/>
      </rPr>
      <t xml:space="preserve"> (Б+III+Г)</t>
    </r>
  </si>
  <si>
    <r>
      <t>ВСИЧКО</t>
    </r>
    <r>
      <rPr>
        <b/>
        <sz val="11"/>
        <rFont val="Times New Roman"/>
        <family val="1"/>
        <charset val="204"/>
      </rPr>
      <t xml:space="preserve"> (Б+Г)</t>
    </r>
  </si>
  <si>
    <t xml:space="preserve">Справка № З </t>
  </si>
  <si>
    <t xml:space="preserve"> ОТЧЕТ ЗА ПАРИЧНИТЕ ПОТОЦИ ПО ПРЕКИЯ МЕТОД</t>
  </si>
  <si>
    <t>ЕИК по БУЛСТАТ:</t>
  </si>
  <si>
    <t>Наименование на паричните потоци</t>
  </si>
  <si>
    <t>Постъпления</t>
  </si>
  <si>
    <t>Плащания</t>
  </si>
  <si>
    <t>Нетен поток</t>
  </si>
  <si>
    <t xml:space="preserve">А. Парични потоци от основна дейност </t>
  </si>
  <si>
    <r>
      <t>Емитиране</t>
    </r>
    <r>
      <rPr>
        <sz val="11"/>
        <rFont val="Times New Roman"/>
        <family val="1"/>
        <charset val="204"/>
      </rPr>
      <t xml:space="preserve"> и обратно изкупуване на акции/дялове</t>
    </r>
  </si>
  <si>
    <t xml:space="preserve">Парични потоци, свързани с получени  заеми, в т.ч.: </t>
  </si>
  <si>
    <t>лихви</t>
  </si>
  <si>
    <t xml:space="preserve">Плащания при разпределения на печалби </t>
  </si>
  <si>
    <t>Парични потоци от валутни операции и преоценки</t>
  </si>
  <si>
    <t>Други парични потоци от основна дейност</t>
  </si>
  <si>
    <t>Всичко парични потоци от основна дейност (А):</t>
  </si>
  <si>
    <t xml:space="preserve">Б. Парични потоци от инвестиционна дейност </t>
  </si>
  <si>
    <t>Парични потоци, свързани с текущи финансови активи</t>
  </si>
  <si>
    <t>Парични потоци, свързани с нетекущи финансови активи</t>
  </si>
  <si>
    <t>Лихви, комисиони и др. подобни</t>
  </si>
  <si>
    <t>Получени дивиденти</t>
  </si>
  <si>
    <t>Парични потоци, свързани с управляващо дружество</t>
  </si>
  <si>
    <t>Парични потоци, свръзани  с банка-депозитар</t>
  </si>
  <si>
    <t>Парични потоци, свързани с валутни операции</t>
  </si>
  <si>
    <t>Други парични потоци от инвестиционна дейност</t>
  </si>
  <si>
    <t>Всичко парични потоци от  инвестиционна дейност (Б):</t>
  </si>
  <si>
    <t xml:space="preserve">В. Парични потоци от неспециализирана дейност </t>
  </si>
  <si>
    <t>Парични потоци, свързани с други контрагенти</t>
  </si>
  <si>
    <t>Парични потоци, свързани с нетекущи активи</t>
  </si>
  <si>
    <t>Парични потоци, свързани с възнаграждения</t>
  </si>
  <si>
    <t>Парични потоци, свързани с данъци</t>
  </si>
  <si>
    <r>
      <t xml:space="preserve">Други парични потоци от неспециализирана </t>
    </r>
    <r>
      <rPr>
        <sz val="11"/>
        <rFont val="Times New Roman"/>
        <family val="1"/>
        <charset val="204"/>
      </rPr>
      <t>дейност</t>
    </r>
  </si>
  <si>
    <t>Всичко парични потоци от неспециализирана дейност (В):</t>
  </si>
  <si>
    <t>Г. Изменение на паричните средства през периода (А+Б+В)</t>
  </si>
  <si>
    <t>Д. Парични средства в началото на периода</t>
  </si>
  <si>
    <t>Е. Парични средства в края на периода, в т.ч.:</t>
  </si>
  <si>
    <t>по безсрочни депозити</t>
  </si>
  <si>
    <t xml:space="preserve">Справка № 4 </t>
  </si>
  <si>
    <t xml:space="preserve"> ОТЧЕТ  ЗА ИЗМЕНЕНИЯТА В СОБСТВЕНИЯ  КАПИТАЛ</t>
  </si>
  <si>
    <t>Наименование на КИС: ДФ  Реал Финанс Балансиран Фонд</t>
  </si>
  <si>
    <t>( в лeва)</t>
  </si>
  <si>
    <t>ПОКАЗАТЕЛИ</t>
  </si>
  <si>
    <t>Основен капитал</t>
  </si>
  <si>
    <t>Резерви</t>
  </si>
  <si>
    <t xml:space="preserve">Натрупани печалби/загуби </t>
  </si>
  <si>
    <t>Общо собствен капитал</t>
  </si>
  <si>
    <t>премии 
 от
 емисия (премиен резерв)</t>
  </si>
  <si>
    <t xml:space="preserve">резерв от последващи 
оценки </t>
  </si>
  <si>
    <t>общи резерви</t>
  </si>
  <si>
    <t>печалба</t>
  </si>
  <si>
    <t>загуба</t>
  </si>
  <si>
    <t>Салдо към началото на предходната година</t>
  </si>
  <si>
    <t>Салдо към началото на предходния отчетен период</t>
  </si>
  <si>
    <t xml:space="preserve">Салдо в началото на отчетния период </t>
  </si>
  <si>
    <t>Промени в началните салда поради:</t>
  </si>
  <si>
    <t xml:space="preserve">Ефект от промени в счетоводната политика </t>
  </si>
  <si>
    <t xml:space="preserve">Фундаментални грешки </t>
  </si>
  <si>
    <t xml:space="preserve">Коригирано салдо в началото на отчетния период </t>
  </si>
  <si>
    <t>Изменение за сметка на собствениците, в т.ч.:</t>
  </si>
  <si>
    <t>емитиране</t>
  </si>
  <si>
    <t>обратно изкупуване</t>
  </si>
  <si>
    <t xml:space="preserve">Нетна печалба/загуба за периода  </t>
  </si>
  <si>
    <t>1. Разпределение на печалбата за:</t>
  </si>
  <si>
    <t xml:space="preserve"> дивиденти</t>
  </si>
  <si>
    <t xml:space="preserve"> други </t>
  </si>
  <si>
    <t>2. Покриване на загуби</t>
  </si>
  <si>
    <t>3. Последващи оценки на дълготрайни материални и нематериални активи, в т.ч.:</t>
  </si>
  <si>
    <t xml:space="preserve">увеличения    </t>
  </si>
  <si>
    <t>намаления</t>
  </si>
  <si>
    <t>4. Последващи оценки на финансови активи и инструменти, в т.ч.:</t>
  </si>
  <si>
    <t>5. Други изменения</t>
  </si>
  <si>
    <t xml:space="preserve">Салдо към края на отчетния период </t>
  </si>
  <si>
    <t xml:space="preserve">6. Други промени </t>
  </si>
  <si>
    <t xml:space="preserve">Собствен капитал 
към края на отчетния период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</si>
</sst>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ok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trike/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Calibri"/>
    </font>
    <font>
      <sz val="10"/>
      <name val="TmsCyr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6" fillId="0" borderId="0"/>
    <xf numFmtId="0" fontId="1" fillId="0" borderId="0"/>
    <xf numFmtId="9" fontId="2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0" applyFont="1"/>
    <xf numFmtId="4" fontId="4" fillId="0" borderId="0" xfId="0" applyNumberFormat="1" applyFont="1" applyAlignment="1">
      <alignment horizontal="right" vertical="center" wrapText="1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left" vertical="center" wrapTex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 wrapText="1"/>
    </xf>
    <xf numFmtId="4" fontId="6" fillId="0" borderId="0" xfId="1" applyNumberFormat="1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center" wrapText="1"/>
    </xf>
    <xf numFmtId="14" fontId="6" fillId="0" borderId="1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4" fontId="6" fillId="0" borderId="1" xfId="1" applyNumberFormat="1" applyFont="1" applyBorder="1" applyAlignment="1" applyProtection="1">
      <alignment horizontal="center" vertical="center" wrapText="1"/>
    </xf>
    <xf numFmtId="3" fontId="6" fillId="0" borderId="1" xfId="1" applyNumberFormat="1" applyFont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left" vertical="top" wrapText="1"/>
    </xf>
    <xf numFmtId="4" fontId="3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4" fontId="6" fillId="0" borderId="1" xfId="0" applyNumberFormat="1" applyFont="1" applyBorder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3" fillId="0" borderId="1" xfId="0" applyFont="1" applyBorder="1"/>
    <xf numFmtId="0" fontId="3" fillId="0" borderId="2" xfId="0" applyFont="1" applyBorder="1"/>
    <xf numFmtId="0" fontId="6" fillId="0" borderId="2" xfId="0" applyFont="1" applyBorder="1" applyAlignment="1">
      <alignment horizontal="right"/>
    </xf>
    <xf numFmtId="0" fontId="8" fillId="0" borderId="2" xfId="0" applyFont="1" applyBorder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wrapText="1"/>
    </xf>
    <xf numFmtId="0" fontId="6" fillId="0" borderId="2" xfId="0" applyFont="1" applyBorder="1"/>
    <xf numFmtId="0" fontId="3" fillId="0" borderId="2" xfId="0" applyFont="1" applyBorder="1" applyAlignment="1">
      <alignment horizontal="left" wrapText="1"/>
    </xf>
    <xf numFmtId="0" fontId="3" fillId="0" borderId="0" xfId="0" applyFont="1" applyBorder="1"/>
    <xf numFmtId="4" fontId="3" fillId="0" borderId="0" xfId="0" applyNumberFormat="1" applyFont="1" applyBorder="1"/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 applyBorder="1"/>
    <xf numFmtId="0" fontId="10" fillId="0" borderId="0" xfId="0" applyFont="1"/>
    <xf numFmtId="0" fontId="10" fillId="0" borderId="0" xfId="0" applyFont="1" applyBorder="1"/>
    <xf numFmtId="4" fontId="10" fillId="0" borderId="0" xfId="0" applyNumberFormat="1" applyFont="1" applyBorder="1"/>
    <xf numFmtId="14" fontId="11" fillId="0" borderId="0" xfId="0" applyNumberFormat="1" applyFont="1" applyFill="1" applyAlignment="1">
      <alignment wrapText="1"/>
    </xf>
    <xf numFmtId="0" fontId="11" fillId="0" borderId="0" xfId="0" applyFont="1" applyAlignment="1"/>
    <xf numFmtId="4" fontId="11" fillId="0" borderId="0" xfId="0" applyNumberFormat="1" applyFont="1" applyAlignment="1">
      <alignment horizontal="left"/>
    </xf>
    <xf numFmtId="0" fontId="3" fillId="0" borderId="0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/>
    <xf numFmtId="3" fontId="4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left"/>
    </xf>
    <xf numFmtId="0" fontId="9" fillId="0" borderId="0" xfId="0" applyFont="1" applyAlignment="1"/>
    <xf numFmtId="3" fontId="9" fillId="0" borderId="0" xfId="0" applyNumberFormat="1" applyFont="1" applyAlignment="1"/>
    <xf numFmtId="0" fontId="11" fillId="0" borderId="0" xfId="0" applyFont="1" applyAlignment="1">
      <alignment horizontal="left" wrapText="1"/>
    </xf>
    <xf numFmtId="3" fontId="10" fillId="0" borderId="0" xfId="0" applyNumberFormat="1" applyFont="1"/>
    <xf numFmtId="0" fontId="10" fillId="0" borderId="0" xfId="0" applyFont="1" applyAlignment="1"/>
    <xf numFmtId="3" fontId="10" fillId="0" borderId="0" xfId="0" applyNumberFormat="1" applyFont="1" applyAlignment="1"/>
    <xf numFmtId="0" fontId="11" fillId="0" borderId="0" xfId="1" applyFont="1" applyBorder="1" applyAlignment="1" applyProtection="1">
      <alignment vertical="top" wrapText="1"/>
      <protection locked="0"/>
    </xf>
    <xf numFmtId="0" fontId="12" fillId="0" borderId="0" xfId="3" applyFont="1" applyBorder="1" applyAlignment="1" applyProtection="1">
      <alignment horizontal="center" vertical="center" wrapText="1"/>
      <protection locked="0"/>
    </xf>
    <xf numFmtId="3" fontId="10" fillId="0" borderId="0" xfId="3" applyNumberFormat="1" applyFont="1" applyBorder="1" applyAlignment="1" applyProtection="1">
      <alignment horizontal="centerContinuous"/>
      <protection locked="0"/>
    </xf>
    <xf numFmtId="0" fontId="10" fillId="0" borderId="0" xfId="1" applyFont="1" applyAlignment="1" applyProtection="1">
      <alignment horizontal="right" vertical="top"/>
      <protection locked="0"/>
    </xf>
    <xf numFmtId="3" fontId="12" fillId="0" borderId="0" xfId="0" applyNumberFormat="1" applyFont="1" applyAlignment="1">
      <alignment horizontal="center"/>
    </xf>
    <xf numFmtId="0" fontId="12" fillId="0" borderId="0" xfId="3" applyFont="1" applyBorder="1" applyAlignment="1" applyProtection="1">
      <alignment horizontal="center" vertical="center" wrapText="1"/>
    </xf>
    <xf numFmtId="0" fontId="10" fillId="0" borderId="0" xfId="3" applyFont="1" applyBorder="1" applyProtection="1">
      <protection locked="0"/>
    </xf>
    <xf numFmtId="3" fontId="10" fillId="0" borderId="0" xfId="3" applyNumberFormat="1" applyFont="1" applyBorder="1" applyProtection="1">
      <protection locked="0"/>
    </xf>
    <xf numFmtId="0" fontId="10" fillId="0" borderId="0" xfId="3" applyFont="1" applyBorder="1" applyAlignment="1" applyProtection="1">
      <alignment wrapText="1"/>
      <protection locked="0"/>
    </xf>
    <xf numFmtId="0" fontId="10" fillId="0" borderId="0" xfId="3" applyFont="1" applyProtection="1">
      <protection locked="0"/>
    </xf>
    <xf numFmtId="3" fontId="12" fillId="0" borderId="0" xfId="3" applyNumberFormat="1" applyFont="1" applyAlignment="1" applyProtection="1">
      <alignment horizontal="center"/>
      <protection locked="0"/>
    </xf>
    <xf numFmtId="0" fontId="12" fillId="0" borderId="1" xfId="3" applyFont="1" applyBorder="1" applyAlignment="1" applyProtection="1">
      <alignment horizontal="center" vertical="center" wrapText="1"/>
    </xf>
    <xf numFmtId="3" fontId="12" fillId="0" borderId="1" xfId="3" applyNumberFormat="1" applyFont="1" applyBorder="1" applyAlignment="1" applyProtection="1">
      <alignment horizontal="center" vertical="center" wrapText="1"/>
    </xf>
    <xf numFmtId="0" fontId="12" fillId="0" borderId="2" xfId="3" applyFont="1" applyBorder="1" applyAlignment="1" applyProtection="1">
      <alignment vertical="center" wrapText="1"/>
    </xf>
    <xf numFmtId="4" fontId="10" fillId="0" borderId="1" xfId="0" applyNumberFormat="1" applyFont="1" applyBorder="1"/>
    <xf numFmtId="0" fontId="12" fillId="0" borderId="2" xfId="0" applyFont="1" applyBorder="1"/>
    <xf numFmtId="0" fontId="10" fillId="0" borderId="2" xfId="0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0" fontId="10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right" wrapText="1"/>
    </xf>
    <xf numFmtId="4" fontId="12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12" fillId="0" borderId="2" xfId="0" applyFont="1" applyBorder="1" applyAlignment="1">
      <alignment wrapText="1"/>
    </xf>
    <xf numFmtId="0" fontId="10" fillId="3" borderId="2" xfId="0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0" fontId="13" fillId="0" borderId="0" xfId="0" applyFont="1" applyBorder="1" applyAlignment="1">
      <alignment wrapText="1"/>
    </xf>
    <xf numFmtId="14" fontId="12" fillId="0" borderId="0" xfId="0" applyNumberFormat="1" applyFont="1" applyFill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12" fillId="0" borderId="0" xfId="0" applyFont="1" applyAlignment="1"/>
    <xf numFmtId="4" fontId="10" fillId="0" borderId="0" xfId="0" applyNumberFormat="1" applyFont="1" applyBorder="1" applyAlignment="1">
      <alignment wrapText="1"/>
    </xf>
    <xf numFmtId="3" fontId="12" fillId="0" borderId="0" xfId="0" applyNumberFormat="1" applyFont="1" applyAlignment="1">
      <alignment horizontal="right"/>
    </xf>
    <xf numFmtId="0" fontId="14" fillId="0" borderId="0" xfId="0" applyFont="1" applyBorder="1" applyAlignment="1">
      <alignment wrapText="1"/>
    </xf>
    <xf numFmtId="0" fontId="13" fillId="0" borderId="0" xfId="0" applyFont="1" applyBorder="1" applyAlignment="1">
      <alignment horizontal="right" wrapText="1"/>
    </xf>
    <xf numFmtId="3" fontId="10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/>
    <xf numFmtId="3" fontId="9" fillId="0" borderId="0" xfId="0" applyNumberFormat="1" applyFont="1" applyAlignment="1">
      <alignment horizontal="left" vertical="center" wrapText="1"/>
    </xf>
    <xf numFmtId="3" fontId="12" fillId="0" borderId="0" xfId="2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Alignment="1">
      <alignment horizontal="center" vertical="center"/>
    </xf>
    <xf numFmtId="3" fontId="12" fillId="0" borderId="0" xfId="2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Alignment="1">
      <alignment horizontal="center" vertical="center"/>
    </xf>
    <xf numFmtId="3" fontId="11" fillId="0" borderId="0" xfId="1" applyNumberFormat="1" applyFont="1" applyBorder="1" applyAlignment="1" applyProtection="1">
      <alignment vertical="top" wrapText="1"/>
      <protection locked="0"/>
    </xf>
    <xf numFmtId="3" fontId="6" fillId="0" borderId="0" xfId="1" applyNumberFormat="1" applyFont="1" applyBorder="1" applyAlignment="1" applyProtection="1">
      <alignment vertical="top" wrapText="1"/>
      <protection locked="0"/>
    </xf>
    <xf numFmtId="3" fontId="11" fillId="0" borderId="0" xfId="1" applyNumberFormat="1" applyFont="1" applyFill="1" applyAlignment="1" applyProtection="1">
      <alignment vertical="top"/>
      <protection locked="0"/>
    </xf>
    <xf numFmtId="3" fontId="11" fillId="0" borderId="0" xfId="0" applyNumberFormat="1" applyFont="1"/>
    <xf numFmtId="49" fontId="12" fillId="0" borderId="0" xfId="1" applyNumberFormat="1" applyFont="1" applyFill="1" applyAlignment="1" applyProtection="1">
      <alignment vertical="top"/>
      <protection locked="0"/>
    </xf>
    <xf numFmtId="3" fontId="12" fillId="0" borderId="0" xfId="1" applyNumberFormat="1" applyFont="1" applyBorder="1" applyAlignment="1" applyProtection="1">
      <alignment vertical="top" wrapText="1"/>
      <protection locked="0"/>
    </xf>
    <xf numFmtId="3" fontId="10" fillId="0" borderId="0" xfId="1" applyNumberFormat="1" applyFont="1" applyFill="1" applyAlignment="1" applyProtection="1">
      <alignment vertical="top" wrapText="1"/>
      <protection locked="0"/>
    </xf>
    <xf numFmtId="3" fontId="10" fillId="0" borderId="0" xfId="0" applyNumberFormat="1" applyFont="1" applyAlignment="1">
      <alignment horizontal="left" vertical="center" wrapText="1"/>
    </xf>
    <xf numFmtId="3" fontId="12" fillId="0" borderId="0" xfId="1" applyNumberFormat="1" applyFont="1" applyFill="1" applyBorder="1" applyAlignment="1" applyProtection="1">
      <alignment vertical="top" wrapText="1"/>
      <protection locked="0"/>
    </xf>
    <xf numFmtId="3" fontId="12" fillId="0" borderId="0" xfId="2" applyNumberFormat="1" applyFont="1" applyFill="1" applyBorder="1" applyAlignment="1" applyProtection="1">
      <alignment horizontal="right" vertical="center" wrapText="1"/>
      <protection locked="0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12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3" fontId="10" fillId="0" borderId="1" xfId="0" applyNumberFormat="1" applyFont="1" applyBorder="1"/>
    <xf numFmtId="4" fontId="12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/>
    <xf numFmtId="3" fontId="12" fillId="3" borderId="1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2" fillId="0" borderId="0" xfId="4" applyFont="1" applyFill="1" applyAlignment="1">
      <alignment horizontal="center" vertical="justify" wrapText="1"/>
    </xf>
    <xf numFmtId="0" fontId="6" fillId="0" borderId="0" xfId="4" applyFont="1" applyFill="1" applyAlignment="1">
      <alignment horizontal="left" vertical="justify" wrapText="1"/>
    </xf>
    <xf numFmtId="0" fontId="6" fillId="0" borderId="0" xfId="4" applyFont="1" applyFill="1" applyAlignment="1">
      <alignment horizontal="right" vertical="justify"/>
    </xf>
    <xf numFmtId="0" fontId="6" fillId="0" borderId="0" xfId="4" applyFont="1" applyFill="1" applyAlignment="1">
      <alignment horizontal="left" vertical="justify"/>
    </xf>
    <xf numFmtId="0" fontId="3" fillId="0" borderId="0" xfId="4" applyFont="1" applyFill="1" applyAlignment="1">
      <alignment horizontal="right" vertical="justify"/>
    </xf>
    <xf numFmtId="0" fontId="11" fillId="0" borderId="0" xfId="1" applyFont="1" applyFill="1" applyBorder="1" applyAlignment="1" applyProtection="1">
      <alignment horizontal="left" vertical="justify" wrapText="1"/>
      <protection locked="0"/>
    </xf>
    <xf numFmtId="0" fontId="6" fillId="0" borderId="0" xfId="1" applyFont="1" applyFill="1" applyBorder="1" applyAlignment="1" applyProtection="1">
      <alignment horizontal="right" vertical="justify" wrapText="1"/>
      <protection locked="0"/>
    </xf>
    <xf numFmtId="0" fontId="6" fillId="0" borderId="0" xfId="1" applyFont="1" applyFill="1" applyBorder="1" applyAlignment="1" applyProtection="1">
      <alignment horizontal="left" vertical="justify" wrapText="1"/>
      <protection locked="0"/>
    </xf>
    <xf numFmtId="0" fontId="11" fillId="0" borderId="0" xfId="1" applyFont="1" applyFill="1" applyAlignment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</xf>
    <xf numFmtId="49" fontId="11" fillId="0" borderId="0" xfId="0" applyNumberFormat="1" applyFont="1" applyFill="1" applyAlignment="1">
      <alignment horizontal="left" vertical="center"/>
    </xf>
    <xf numFmtId="0" fontId="11" fillId="0" borderId="0" xfId="1" applyFont="1" applyFill="1" applyBorder="1" applyAlignment="1" applyProtection="1">
      <alignment horizontal="left" vertical="justify" wrapText="1"/>
      <protection locked="0"/>
    </xf>
    <xf numFmtId="0" fontId="6" fillId="0" borderId="0" xfId="4" applyFont="1" applyFill="1" applyBorder="1" applyAlignment="1" applyProtection="1">
      <alignment horizontal="left" vertical="justify" wrapText="1"/>
    </xf>
    <xf numFmtId="0" fontId="6" fillId="0" borderId="0" xfId="4" applyFont="1" applyFill="1" applyBorder="1" applyAlignment="1" applyProtection="1">
      <alignment horizontal="right" vertical="justify" wrapText="1"/>
    </xf>
    <xf numFmtId="0" fontId="10" fillId="0" borderId="0" xfId="1" applyFont="1" applyFill="1" applyAlignment="1" applyProtection="1">
      <alignment horizontal="right" vertical="justify" wrapText="1"/>
      <protection locked="0"/>
    </xf>
    <xf numFmtId="0" fontId="6" fillId="0" borderId="3" xfId="1" applyFont="1" applyFill="1" applyBorder="1" applyAlignment="1" applyProtection="1">
      <alignment horizontal="left" vertical="justify" wrapText="1"/>
      <protection locked="0"/>
    </xf>
    <xf numFmtId="0" fontId="6" fillId="0" borderId="3" xfId="1" applyFont="1" applyFill="1" applyBorder="1" applyAlignment="1" applyProtection="1">
      <alignment horizontal="right" vertical="justify" wrapText="1"/>
      <protection locked="0"/>
    </xf>
    <xf numFmtId="0" fontId="6" fillId="0" borderId="0" xfId="4" applyFont="1" applyFill="1" applyBorder="1" applyAlignment="1">
      <alignment horizontal="left" vertical="justify" wrapText="1"/>
    </xf>
    <xf numFmtId="0" fontId="6" fillId="0" borderId="0" xfId="4" applyFont="1" applyFill="1" applyBorder="1" applyAlignment="1">
      <alignment horizontal="right" vertical="justify" wrapText="1"/>
    </xf>
    <xf numFmtId="0" fontId="11" fillId="0" borderId="0" xfId="2" applyFont="1" applyFill="1" applyAlignment="1">
      <alignment horizontal="right" vertical="justify" wrapText="1"/>
    </xf>
    <xf numFmtId="0" fontId="12" fillId="0" borderId="4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 wrapText="1"/>
    </xf>
    <xf numFmtId="0" fontId="12" fillId="0" borderId="7" xfId="4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justify" wrapText="1"/>
    </xf>
    <xf numFmtId="0" fontId="12" fillId="0" borderId="1" xfId="4" applyFont="1" applyFill="1" applyBorder="1" applyAlignment="1">
      <alignment horizontal="right" vertical="justify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1" xfId="4" applyFont="1" applyFill="1" applyBorder="1" applyAlignment="1">
      <alignment horizontal="left" vertical="justify" wrapText="1"/>
    </xf>
    <xf numFmtId="4" fontId="12" fillId="0" borderId="1" xfId="4" applyNumberFormat="1" applyFont="1" applyFill="1" applyBorder="1" applyAlignment="1">
      <alignment horizontal="right" wrapText="1"/>
    </xf>
    <xf numFmtId="2" fontId="9" fillId="0" borderId="0" xfId="0" applyNumberFormat="1" applyFont="1" applyAlignment="1">
      <alignment horizontal="right"/>
    </xf>
    <xf numFmtId="2" fontId="12" fillId="0" borderId="1" xfId="4" applyNumberFormat="1" applyFont="1" applyFill="1" applyBorder="1" applyAlignment="1">
      <alignment horizontal="right" wrapText="1"/>
    </xf>
    <xf numFmtId="0" fontId="9" fillId="0" borderId="0" xfId="0" applyFont="1" applyAlignment="1">
      <alignment horizontal="right"/>
    </xf>
    <xf numFmtId="1" fontId="12" fillId="0" borderId="1" xfId="4" applyNumberFormat="1" applyFont="1" applyFill="1" applyBorder="1" applyAlignment="1">
      <alignment horizontal="right" vertical="justify" wrapText="1"/>
    </xf>
    <xf numFmtId="3" fontId="10" fillId="0" borderId="1" xfId="4" applyNumberFormat="1" applyFont="1" applyFill="1" applyBorder="1" applyAlignment="1" applyProtection="1">
      <alignment horizontal="right" vertical="justify"/>
    </xf>
    <xf numFmtId="3" fontId="10" fillId="0" borderId="1" xfId="4" applyNumberFormat="1" applyFont="1" applyFill="1" applyBorder="1" applyAlignment="1" applyProtection="1">
      <alignment horizontal="left" vertical="justify"/>
    </xf>
    <xf numFmtId="0" fontId="10" fillId="0" borderId="1" xfId="4" applyFont="1" applyFill="1" applyBorder="1" applyAlignment="1">
      <alignment horizontal="left" vertical="justify" wrapText="1"/>
    </xf>
    <xf numFmtId="1" fontId="10" fillId="0" borderId="1" xfId="4" applyNumberFormat="1" applyFont="1" applyFill="1" applyBorder="1" applyAlignment="1" applyProtection="1">
      <alignment horizontal="right" vertical="justify"/>
      <protection locked="0"/>
    </xf>
    <xf numFmtId="1" fontId="10" fillId="0" borderId="1" xfId="4" applyNumberFormat="1" applyFont="1" applyFill="1" applyBorder="1" applyAlignment="1" applyProtection="1">
      <alignment horizontal="left" vertical="justify"/>
      <protection locked="0"/>
    </xf>
    <xf numFmtId="4" fontId="12" fillId="0" borderId="0" xfId="0" applyNumberFormat="1" applyFont="1" applyFill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2" fillId="0" borderId="1" xfId="4" applyNumberFormat="1" applyFont="1" applyFill="1" applyBorder="1" applyAlignment="1" applyProtection="1">
      <alignment horizontal="left" vertical="justify"/>
    </xf>
    <xf numFmtId="4" fontId="12" fillId="0" borderId="1" xfId="4" applyNumberFormat="1" applyFont="1" applyFill="1" applyBorder="1" applyAlignment="1" applyProtection="1">
      <alignment horizontal="right"/>
    </xf>
    <xf numFmtId="4" fontId="10" fillId="0" borderId="1" xfId="4" applyNumberFormat="1" applyFont="1" applyFill="1" applyBorder="1" applyAlignment="1" applyProtection="1">
      <alignment horizontal="right" vertical="justify"/>
    </xf>
    <xf numFmtId="4" fontId="10" fillId="0" borderId="1" xfId="4" applyNumberFormat="1" applyFont="1" applyFill="1" applyBorder="1" applyAlignment="1" applyProtection="1">
      <alignment horizontal="left" vertical="justify"/>
    </xf>
    <xf numFmtId="4" fontId="12" fillId="0" borderId="1" xfId="4" applyNumberFormat="1" applyFont="1" applyFill="1" applyBorder="1" applyAlignment="1" applyProtection="1">
      <alignment horizontal="right" vertical="justify"/>
    </xf>
    <xf numFmtId="4" fontId="12" fillId="0" borderId="1" xfId="4" applyNumberFormat="1" applyFont="1" applyFill="1" applyBorder="1" applyAlignment="1">
      <alignment horizontal="right" vertical="justify" wrapText="1"/>
    </xf>
    <xf numFmtId="1" fontId="10" fillId="0" borderId="1" xfId="4" applyNumberFormat="1" applyFont="1" applyFill="1" applyBorder="1" applyAlignment="1" applyProtection="1">
      <alignment horizontal="right" vertical="justify"/>
    </xf>
    <xf numFmtId="4" fontId="12" fillId="0" borderId="1" xfId="4" applyNumberFormat="1" applyFont="1" applyFill="1" applyBorder="1" applyAlignment="1" applyProtection="1">
      <alignment horizontal="right" vertical="justify"/>
      <protection locked="0"/>
    </xf>
    <xf numFmtId="2" fontId="12" fillId="0" borderId="1" xfId="4" applyNumberFormat="1" applyFont="1" applyFill="1" applyBorder="1" applyAlignment="1" applyProtection="1">
      <alignment horizontal="left" vertical="justify"/>
      <protection locked="0"/>
    </xf>
    <xf numFmtId="2" fontId="10" fillId="0" borderId="1" xfId="4" applyNumberFormat="1" applyFont="1" applyFill="1" applyBorder="1" applyAlignment="1" applyProtection="1">
      <alignment horizontal="right" vertical="justify"/>
    </xf>
    <xf numFmtId="4" fontId="10" fillId="0" borderId="1" xfId="4" applyNumberFormat="1" applyFont="1" applyFill="1" applyBorder="1" applyAlignment="1" applyProtection="1">
      <alignment horizontal="right" vertical="justify"/>
      <protection locked="0"/>
    </xf>
    <xf numFmtId="2" fontId="10" fillId="0" borderId="1" xfId="4" applyNumberFormat="1" applyFont="1" applyFill="1" applyBorder="1" applyAlignment="1" applyProtection="1">
      <alignment horizontal="left" vertical="justify"/>
    </xf>
    <xf numFmtId="2" fontId="12" fillId="0" borderId="1" xfId="4" applyNumberFormat="1" applyFont="1" applyFill="1" applyBorder="1" applyAlignment="1">
      <alignment horizontal="right" vertical="justify" wrapText="1"/>
    </xf>
    <xf numFmtId="0" fontId="12" fillId="3" borderId="1" xfId="4" applyFont="1" applyFill="1" applyBorder="1" applyAlignment="1">
      <alignment horizontal="left" vertical="justify" wrapText="1"/>
    </xf>
    <xf numFmtId="4" fontId="10" fillId="0" borderId="0" xfId="0" applyNumberFormat="1" applyFont="1"/>
    <xf numFmtId="0" fontId="10" fillId="0" borderId="0" xfId="0" applyFont="1" applyFill="1"/>
    <xf numFmtId="0" fontId="10" fillId="0" borderId="0" xfId="0" applyFont="1" applyFill="1" applyAlignment="1">
      <alignment horizontal="right"/>
    </xf>
  </cellXfs>
  <cellStyles count="9">
    <cellStyle name="Normal" xfId="0" builtinId="0"/>
    <cellStyle name="Normal 2" xfId="5"/>
    <cellStyle name="Normal 2 2" xfId="6"/>
    <cellStyle name="Normal 3" xfId="7"/>
    <cellStyle name="Normal_Баланс" xfId="1"/>
    <cellStyle name="Normal_Отч.парич.поток" xfId="2"/>
    <cellStyle name="Normal_Отч.прих-разх" xfId="3"/>
    <cellStyle name="Normal_Отч.собств.кап." xfId="4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tabSelected="1" zoomScaleNormal="100" workbookViewId="0">
      <selection activeCell="D48" sqref="D48"/>
    </sheetView>
  </sheetViews>
  <sheetFormatPr defaultRowHeight="12"/>
  <cols>
    <col min="1" max="1" width="48.5703125" style="1" customWidth="1"/>
    <col min="2" max="3" width="15" style="1" customWidth="1"/>
    <col min="4" max="4" width="45.42578125" style="1" customWidth="1"/>
    <col min="5" max="5" width="15.28515625" style="54" customWidth="1"/>
    <col min="6" max="6" width="15.28515625" style="1" customWidth="1"/>
    <col min="7" max="16384" width="9.140625" style="1"/>
  </cols>
  <sheetData>
    <row r="1" spans="1:30" ht="13.5">
      <c r="E1" s="2" t="s">
        <v>0</v>
      </c>
      <c r="F1" s="2"/>
    </row>
    <row r="2" spans="1:30">
      <c r="A2" s="3"/>
      <c r="B2" s="4"/>
      <c r="C2" s="5" t="s">
        <v>1</v>
      </c>
      <c r="D2" s="5"/>
      <c r="E2" s="6"/>
      <c r="F2" s="7"/>
    </row>
    <row r="3" spans="1:30" ht="30.75" customHeight="1">
      <c r="A3" s="8" t="s">
        <v>2</v>
      </c>
      <c r="B3" s="9"/>
      <c r="C3" s="3"/>
      <c r="D3" s="3"/>
      <c r="E3" s="10" t="s">
        <v>3</v>
      </c>
      <c r="F3" s="10"/>
    </row>
    <row r="4" spans="1:30">
      <c r="A4" s="8" t="s">
        <v>4</v>
      </c>
      <c r="B4" s="9"/>
      <c r="C4" s="11"/>
      <c r="D4" s="11"/>
      <c r="E4" s="6"/>
      <c r="F4" s="12" t="s">
        <v>5</v>
      </c>
    </row>
    <row r="5" spans="1:30" ht="50.25" customHeight="1">
      <c r="A5" s="13" t="s">
        <v>6</v>
      </c>
      <c r="B5" s="14" t="s">
        <v>7</v>
      </c>
      <c r="C5" s="14" t="s">
        <v>8</v>
      </c>
      <c r="D5" s="15" t="s">
        <v>9</v>
      </c>
      <c r="E5" s="16" t="s">
        <v>10</v>
      </c>
      <c r="F5" s="14" t="s">
        <v>11</v>
      </c>
    </row>
    <row r="6" spans="1:30">
      <c r="A6" s="13" t="s">
        <v>12</v>
      </c>
      <c r="B6" s="13">
        <v>1</v>
      </c>
      <c r="C6" s="13">
        <v>2</v>
      </c>
      <c r="D6" s="15" t="s">
        <v>12</v>
      </c>
      <c r="E6" s="17">
        <v>1</v>
      </c>
      <c r="F6" s="13">
        <v>2</v>
      </c>
    </row>
    <row r="7" spans="1:30">
      <c r="A7" s="18" t="s">
        <v>13</v>
      </c>
      <c r="B7" s="19"/>
      <c r="C7" s="19"/>
      <c r="D7" s="20" t="s">
        <v>14</v>
      </c>
      <c r="E7" s="19"/>
      <c r="F7" s="19"/>
    </row>
    <row r="8" spans="1:30">
      <c r="A8" s="21" t="s">
        <v>15</v>
      </c>
      <c r="B8" s="22"/>
      <c r="C8" s="22"/>
      <c r="D8" s="23" t="s">
        <v>16</v>
      </c>
      <c r="E8" s="24">
        <v>21465505</v>
      </c>
      <c r="F8" s="24">
        <v>19205247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</row>
    <row r="9" spans="1:30">
      <c r="A9" s="26" t="s">
        <v>17</v>
      </c>
      <c r="B9" s="22"/>
      <c r="C9" s="22"/>
      <c r="D9" s="23" t="s">
        <v>18</v>
      </c>
      <c r="E9" s="19"/>
      <c r="F9" s="19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</row>
    <row r="10" spans="1:30" ht="24">
      <c r="A10" s="26" t="s">
        <v>19</v>
      </c>
      <c r="B10" s="22"/>
      <c r="C10" s="22"/>
      <c r="D10" s="27" t="s">
        <v>20</v>
      </c>
      <c r="E10" s="19">
        <v>-4873234.49</v>
      </c>
      <c r="F10" s="19">
        <v>-4652393.34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</row>
    <row r="11" spans="1:30" ht="20.25" customHeight="1">
      <c r="A11" s="26" t="s">
        <v>21</v>
      </c>
      <c r="B11" s="22"/>
      <c r="C11" s="22"/>
      <c r="D11" s="27" t="s">
        <v>22</v>
      </c>
      <c r="E11" s="19"/>
      <c r="F11" s="19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30">
      <c r="A12" s="26" t="s">
        <v>23</v>
      </c>
      <c r="B12" s="22"/>
      <c r="C12" s="22"/>
      <c r="D12" s="27" t="s">
        <v>24</v>
      </c>
      <c r="E12" s="19"/>
      <c r="F12" s="19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>
      <c r="A13" s="28" t="s">
        <v>25</v>
      </c>
      <c r="B13" s="22"/>
      <c r="C13" s="22"/>
      <c r="D13" s="29" t="s">
        <v>26</v>
      </c>
      <c r="E13" s="24">
        <f>SUM(E10:E12)</f>
        <v>-4873234.49</v>
      </c>
      <c r="F13" s="24">
        <f>SUM(F10:F12)</f>
        <v>-4652393.34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4" spans="1:30">
      <c r="A14" s="21" t="s">
        <v>27</v>
      </c>
      <c r="B14" s="22"/>
      <c r="C14" s="22"/>
      <c r="D14" s="23" t="s">
        <v>28</v>
      </c>
      <c r="E14" s="19"/>
      <c r="F14" s="19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</row>
    <row r="15" spans="1:30">
      <c r="A15" s="28" t="s">
        <v>29</v>
      </c>
      <c r="B15" s="22"/>
      <c r="C15" s="22"/>
      <c r="D15" s="27" t="s">
        <v>30</v>
      </c>
      <c r="E15" s="22">
        <f>E16+E17</f>
        <v>2797833.14</v>
      </c>
      <c r="F15" s="22">
        <f>F16+F17</f>
        <v>1926458.4300000002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</row>
    <row r="16" spans="1:30">
      <c r="A16" s="20" t="s">
        <v>31</v>
      </c>
      <c r="B16" s="22"/>
      <c r="C16" s="22"/>
      <c r="D16" s="27" t="s">
        <v>32</v>
      </c>
      <c r="E16" s="19">
        <v>3629112.46</v>
      </c>
      <c r="F16" s="19">
        <v>2757737.75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1:30">
      <c r="A17" s="20" t="s">
        <v>33</v>
      </c>
      <c r="B17" s="22"/>
      <c r="C17" s="22"/>
      <c r="D17" s="27" t="s">
        <v>34</v>
      </c>
      <c r="E17" s="22">
        <v>-831279.32</v>
      </c>
      <c r="F17" s="22">
        <v>-831279.32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1:30">
      <c r="A18" s="30" t="s">
        <v>35</v>
      </c>
      <c r="B18" s="22">
        <v>46.24</v>
      </c>
      <c r="C18" s="22">
        <v>46.24</v>
      </c>
      <c r="D18" s="31" t="s">
        <v>36</v>
      </c>
      <c r="E18" s="19">
        <v>215919.34</v>
      </c>
      <c r="F18" s="19">
        <v>871374.71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</row>
    <row r="19" spans="1:30">
      <c r="A19" s="30" t="s">
        <v>37</v>
      </c>
      <c r="B19" s="22">
        <v>345565.95</v>
      </c>
      <c r="C19" s="22">
        <v>136078.78</v>
      </c>
      <c r="D19" s="29" t="s">
        <v>38</v>
      </c>
      <c r="E19" s="24">
        <f>E15+E18</f>
        <v>3013752.48</v>
      </c>
      <c r="F19" s="24">
        <f>F15+F18</f>
        <v>2797833.14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</row>
    <row r="20" spans="1:30">
      <c r="A20" s="30" t="s">
        <v>39</v>
      </c>
      <c r="B20" s="22">
        <v>400000</v>
      </c>
      <c r="C20" s="22">
        <v>3340000</v>
      </c>
      <c r="D20" s="32" t="s">
        <v>40</v>
      </c>
      <c r="E20" s="24">
        <f>E8+E13+E19</f>
        <v>19606022.989999998</v>
      </c>
      <c r="F20" s="24">
        <f>F8+F13+F19</f>
        <v>17350686.800000001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</row>
    <row r="21" spans="1:30">
      <c r="A21" s="30" t="s">
        <v>41</v>
      </c>
      <c r="B21" s="22"/>
      <c r="C21" s="22"/>
      <c r="D21" s="33"/>
      <c r="E21" s="19"/>
      <c r="F21" s="19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</row>
    <row r="22" spans="1:30">
      <c r="A22" s="34" t="s">
        <v>25</v>
      </c>
      <c r="B22" s="35">
        <f>SUM(B18:B21)</f>
        <v>745612.19</v>
      </c>
      <c r="C22" s="35">
        <f>SUM(C18:C21)</f>
        <v>3476125.02</v>
      </c>
      <c r="D22" s="31"/>
      <c r="E22" s="19"/>
      <c r="F22" s="19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1:30">
      <c r="A23" s="20" t="s">
        <v>42</v>
      </c>
      <c r="B23" s="22"/>
      <c r="C23" s="22"/>
      <c r="D23" s="36" t="s">
        <v>43</v>
      </c>
      <c r="E23" s="19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1:30">
      <c r="A24" s="30" t="s">
        <v>17</v>
      </c>
      <c r="B24" s="35">
        <f>B25+B26+B27</f>
        <v>17356998.879999999</v>
      </c>
      <c r="C24" s="35">
        <f>C25+C26+C27</f>
        <v>12320782.560000001</v>
      </c>
      <c r="D24" s="37" t="s">
        <v>44</v>
      </c>
      <c r="E24" s="19"/>
      <c r="F24" s="19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1:30">
      <c r="A25" s="30" t="s">
        <v>19</v>
      </c>
      <c r="B25" s="22">
        <v>12394482.68</v>
      </c>
      <c r="C25" s="22">
        <v>10438433.720000001</v>
      </c>
      <c r="D25" s="27" t="s">
        <v>45</v>
      </c>
      <c r="E25" s="19">
        <f>E26+E27+E28</f>
        <v>45996.160000000003</v>
      </c>
      <c r="F25" s="19">
        <f>F26+F27+F28</f>
        <v>44053.020000000004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1:30">
      <c r="A26" s="30" t="s">
        <v>46</v>
      </c>
      <c r="B26" s="19"/>
      <c r="C26" s="19"/>
      <c r="D26" s="27" t="s">
        <v>47</v>
      </c>
      <c r="E26" s="19">
        <v>966.87</v>
      </c>
      <c r="F26" s="19">
        <v>678.9</v>
      </c>
    </row>
    <row r="27" spans="1:30">
      <c r="A27" s="30" t="s">
        <v>21</v>
      </c>
      <c r="B27" s="19">
        <v>4962516.2</v>
      </c>
      <c r="C27" s="19">
        <v>1882348.84</v>
      </c>
      <c r="D27" s="27" t="s">
        <v>48</v>
      </c>
      <c r="E27" s="19">
        <v>45029.29</v>
      </c>
      <c r="F27" s="19">
        <v>43374.12</v>
      </c>
    </row>
    <row r="28" spans="1:30">
      <c r="A28" s="30" t="s">
        <v>49</v>
      </c>
      <c r="B28" s="19"/>
      <c r="C28" s="30"/>
      <c r="D28" s="1" t="s">
        <v>50</v>
      </c>
      <c r="E28" s="19"/>
      <c r="F28" s="19"/>
    </row>
    <row r="29" spans="1:30">
      <c r="A29" s="30" t="s">
        <v>51</v>
      </c>
      <c r="B29" s="19"/>
      <c r="C29" s="19"/>
      <c r="D29" s="37" t="s">
        <v>52</v>
      </c>
      <c r="E29" s="19">
        <v>104</v>
      </c>
      <c r="F29" s="19">
        <v>104</v>
      </c>
    </row>
    <row r="30" spans="1:30">
      <c r="A30" s="30" t="s">
        <v>53</v>
      </c>
      <c r="B30" s="19">
        <v>1310932.55</v>
      </c>
      <c r="C30" s="19">
        <v>1309975.1100000001</v>
      </c>
      <c r="D30" s="1" t="s">
        <v>54</v>
      </c>
      <c r="E30" s="19"/>
      <c r="F30" s="19"/>
    </row>
    <row r="31" spans="1:30">
      <c r="A31" s="30" t="s">
        <v>55</v>
      </c>
      <c r="B31" s="19"/>
      <c r="C31" s="19"/>
      <c r="D31" s="37" t="s">
        <v>56</v>
      </c>
      <c r="E31" s="19"/>
      <c r="F31" s="19"/>
    </row>
    <row r="32" spans="1:30">
      <c r="A32" s="30" t="s">
        <v>57</v>
      </c>
      <c r="B32" s="19">
        <v>1006250.09</v>
      </c>
      <c r="C32" s="19">
        <v>995408.27</v>
      </c>
      <c r="D32" s="37" t="s">
        <v>58</v>
      </c>
      <c r="E32" s="19"/>
      <c r="F32" s="19"/>
    </row>
    <row r="33" spans="1:7">
      <c r="A33" s="30" t="s">
        <v>59</v>
      </c>
      <c r="B33" s="19"/>
      <c r="C33" s="19"/>
      <c r="D33" s="37" t="s">
        <v>60</v>
      </c>
      <c r="E33" s="19"/>
      <c r="F33" s="19"/>
    </row>
    <row r="34" spans="1:7">
      <c r="A34" s="34" t="s">
        <v>61</v>
      </c>
      <c r="B34" s="24">
        <f>SUM(B25:B33)</f>
        <v>19674181.52</v>
      </c>
      <c r="C34" s="24">
        <f>SUM(C25:C33)</f>
        <v>14626165.939999999</v>
      </c>
      <c r="D34" s="31" t="s">
        <v>62</v>
      </c>
      <c r="E34" s="19"/>
      <c r="F34" s="19"/>
    </row>
    <row r="35" spans="1:7" ht="15" customHeight="1">
      <c r="A35" s="20" t="s">
        <v>63</v>
      </c>
      <c r="B35" s="19"/>
      <c r="C35" s="19"/>
      <c r="D35" s="37" t="s">
        <v>64</v>
      </c>
      <c r="E35" s="19"/>
      <c r="F35" s="19"/>
    </row>
    <row r="36" spans="1:7" ht="13.5" customHeight="1">
      <c r="A36" s="26" t="s">
        <v>65</v>
      </c>
      <c r="B36" s="19">
        <v>166.67</v>
      </c>
      <c r="C36" s="19">
        <v>22252.03</v>
      </c>
      <c r="D36" s="37" t="s">
        <v>66</v>
      </c>
      <c r="E36" s="19">
        <v>880604.29</v>
      </c>
      <c r="F36" s="19">
        <v>881081.23</v>
      </c>
    </row>
    <row r="37" spans="1:7">
      <c r="A37" s="26" t="s">
        <v>67</v>
      </c>
      <c r="B37" s="19"/>
      <c r="C37" s="19"/>
      <c r="D37" s="32" t="s">
        <v>25</v>
      </c>
      <c r="E37" s="24">
        <f>E24+E25+E29+E30+E31+E32+E33+E34+E35+E36</f>
        <v>926704.45000000007</v>
      </c>
      <c r="F37" s="24">
        <f>F24+F25+F29+F30+F31+F32+F33+F34+F35+F36</f>
        <v>925238.25</v>
      </c>
    </row>
    <row r="38" spans="1:7">
      <c r="A38" s="26" t="s">
        <v>68</v>
      </c>
      <c r="B38" s="19"/>
      <c r="C38" s="19"/>
      <c r="D38" s="32" t="s">
        <v>69</v>
      </c>
      <c r="E38" s="24">
        <f>E37</f>
        <v>926704.45000000007</v>
      </c>
      <c r="F38" s="24">
        <f>F37</f>
        <v>925238.25</v>
      </c>
    </row>
    <row r="39" spans="1:7">
      <c r="A39" s="26" t="s">
        <v>70</v>
      </c>
      <c r="B39" s="19">
        <v>112767.06</v>
      </c>
      <c r="C39" s="19">
        <v>151382.06</v>
      </c>
      <c r="D39" s="31"/>
      <c r="E39" s="19"/>
      <c r="F39" s="19"/>
    </row>
    <row r="40" spans="1:7">
      <c r="A40" s="28" t="s">
        <v>71</v>
      </c>
      <c r="B40" s="24">
        <f>SUM(B36:B39)</f>
        <v>112933.73</v>
      </c>
      <c r="C40" s="24">
        <f>SUM(C36:C39)</f>
        <v>173634.09</v>
      </c>
      <c r="D40" s="31"/>
      <c r="E40" s="19"/>
      <c r="F40" s="19"/>
    </row>
    <row r="41" spans="1:7">
      <c r="A41" s="21" t="s">
        <v>72</v>
      </c>
      <c r="B41" s="19"/>
      <c r="C41" s="19"/>
      <c r="D41" s="31"/>
      <c r="E41" s="19"/>
      <c r="F41" s="19"/>
    </row>
    <row r="42" spans="1:7">
      <c r="A42" s="28" t="s">
        <v>69</v>
      </c>
      <c r="B42" s="24">
        <f>B22+B34+B40</f>
        <v>20532727.440000001</v>
      </c>
      <c r="C42" s="24">
        <f>C22+C34+C40</f>
        <v>18275925.050000001</v>
      </c>
      <c r="D42" s="31"/>
      <c r="E42" s="19"/>
      <c r="F42" s="19"/>
    </row>
    <row r="43" spans="1:7" ht="12.75" customHeight="1">
      <c r="B43" s="19"/>
      <c r="C43" s="19"/>
      <c r="D43" s="31"/>
      <c r="E43" s="19"/>
      <c r="F43" s="19"/>
    </row>
    <row r="44" spans="1:7">
      <c r="A44" s="28" t="s">
        <v>73</v>
      </c>
      <c r="B44" s="24">
        <f>B42</f>
        <v>20532727.440000001</v>
      </c>
      <c r="C44" s="24">
        <f>C42</f>
        <v>18275925.050000001</v>
      </c>
      <c r="D44" s="29" t="s">
        <v>74</v>
      </c>
      <c r="E44" s="24">
        <f>E20+E38</f>
        <v>20532727.439999998</v>
      </c>
      <c r="F44" s="24">
        <f>F20+F38</f>
        <v>18275925.050000001</v>
      </c>
    </row>
    <row r="45" spans="1:7">
      <c r="B45" s="38"/>
      <c r="C45" s="38"/>
      <c r="D45" s="38"/>
      <c r="E45" s="39"/>
      <c r="F45" s="39"/>
      <c r="G45" s="38"/>
    </row>
    <row r="46" spans="1:7" s="40" customFormat="1" ht="12.75">
      <c r="B46" s="41"/>
      <c r="E46" s="41"/>
      <c r="F46" s="42"/>
      <c r="G46" s="43"/>
    </row>
    <row r="47" spans="1:7" s="40" customFormat="1" ht="12.75">
      <c r="B47" s="41"/>
      <c r="E47" s="41"/>
      <c r="F47" s="43"/>
      <c r="G47" s="43"/>
    </row>
    <row r="48" spans="1:7" ht="15">
      <c r="A48" s="44"/>
      <c r="B48" s="45"/>
      <c r="C48" s="45"/>
      <c r="D48" s="45"/>
      <c r="E48" s="46"/>
      <c r="F48" s="38"/>
      <c r="G48" s="38"/>
    </row>
    <row r="49" spans="1:7" ht="12.75">
      <c r="A49" s="47" t="s">
        <v>75</v>
      </c>
      <c r="B49" s="48" t="s">
        <v>76</v>
      </c>
      <c r="C49" s="48"/>
      <c r="E49" s="49" t="s">
        <v>77</v>
      </c>
      <c r="F49" s="50"/>
    </row>
    <row r="50" spans="1:7" ht="12.75">
      <c r="A50" s="51"/>
      <c r="B50" s="52" t="s">
        <v>78</v>
      </c>
      <c r="C50" s="52"/>
      <c r="E50" s="53" t="s">
        <v>79</v>
      </c>
      <c r="F50" s="53"/>
      <c r="G50" s="38"/>
    </row>
    <row r="51" spans="1:7">
      <c r="C51" s="54"/>
      <c r="G51" s="38"/>
    </row>
    <row r="52" spans="1:7" ht="12.75">
      <c r="A52" s="38"/>
      <c r="B52" s="39"/>
      <c r="C52" s="38"/>
      <c r="D52" s="38"/>
      <c r="E52" s="49" t="s">
        <v>77</v>
      </c>
      <c r="F52" s="50"/>
      <c r="G52" s="38"/>
    </row>
    <row r="53" spans="1:7" ht="12.75">
      <c r="A53" s="38"/>
      <c r="B53" s="38"/>
      <c r="C53" s="38"/>
      <c r="D53" s="38"/>
      <c r="E53" s="53" t="s">
        <v>80</v>
      </c>
      <c r="F53" s="53"/>
      <c r="G53" s="38"/>
    </row>
    <row r="54" spans="1:7">
      <c r="A54" s="38"/>
      <c r="B54" s="38"/>
      <c r="C54" s="38"/>
      <c r="D54" s="38"/>
      <c r="E54" s="39"/>
      <c r="F54" s="38"/>
      <c r="G54" s="38"/>
    </row>
    <row r="55" spans="1:7">
      <c r="A55" s="38"/>
      <c r="B55" s="38"/>
      <c r="C55" s="38"/>
      <c r="D55" s="38"/>
      <c r="E55" s="39"/>
      <c r="F55" s="38"/>
      <c r="G55" s="38"/>
    </row>
    <row r="56" spans="1:7">
      <c r="A56" s="38"/>
      <c r="B56" s="38"/>
      <c r="C56" s="38"/>
      <c r="D56" s="38"/>
      <c r="E56" s="39"/>
      <c r="F56" s="38"/>
      <c r="G56" s="38"/>
    </row>
    <row r="57" spans="1:7">
      <c r="A57" s="38"/>
      <c r="B57" s="38"/>
      <c r="C57" s="38"/>
      <c r="D57" s="38"/>
      <c r="E57" s="39"/>
      <c r="F57" s="38"/>
      <c r="G57" s="38"/>
    </row>
    <row r="58" spans="1:7">
      <c r="A58" s="38"/>
      <c r="B58" s="38"/>
      <c r="C58" s="38"/>
      <c r="D58" s="38"/>
      <c r="E58" s="39"/>
      <c r="F58" s="38"/>
      <c r="G58" s="38"/>
    </row>
    <row r="59" spans="1:7">
      <c r="A59" s="38"/>
      <c r="B59" s="38"/>
      <c r="C59" s="38"/>
      <c r="D59" s="50"/>
      <c r="E59" s="39"/>
      <c r="F59" s="38"/>
      <c r="G59" s="38"/>
    </row>
    <row r="60" spans="1:7" s="25" customFormat="1">
      <c r="A60" s="50"/>
      <c r="B60" s="50"/>
      <c r="C60" s="50"/>
      <c r="D60" s="50"/>
      <c r="E60" s="55"/>
      <c r="F60" s="50"/>
      <c r="G60" s="50"/>
    </row>
    <row r="61" spans="1:7" s="25" customFormat="1">
      <c r="A61" s="50"/>
      <c r="B61" s="50"/>
      <c r="C61" s="50"/>
      <c r="D61" s="56"/>
      <c r="E61" s="55"/>
      <c r="F61" s="50"/>
      <c r="G61" s="50"/>
    </row>
    <row r="62" spans="1:7" s="25" customFormat="1">
      <c r="E62" s="57"/>
    </row>
    <row r="63" spans="1:7" s="25" customFormat="1">
      <c r="E63" s="57"/>
    </row>
    <row r="64" spans="1:7" s="25" customFormat="1">
      <c r="E64" s="57"/>
    </row>
    <row r="65" spans="5:5" s="25" customFormat="1">
      <c r="E65" s="57"/>
    </row>
    <row r="66" spans="5:5" s="25" customFormat="1">
      <c r="E66" s="57"/>
    </row>
    <row r="67" spans="5:5" s="25" customFormat="1">
      <c r="E67" s="57"/>
    </row>
    <row r="68" spans="5:5" s="25" customFormat="1">
      <c r="E68" s="57"/>
    </row>
    <row r="69" spans="5:5" s="25" customFormat="1">
      <c r="E69" s="57"/>
    </row>
    <row r="70" spans="5:5" s="25" customFormat="1">
      <c r="E70" s="57"/>
    </row>
    <row r="71" spans="5:5" s="25" customFormat="1">
      <c r="E71" s="57"/>
    </row>
    <row r="72" spans="5:5" s="25" customFormat="1">
      <c r="E72" s="57"/>
    </row>
  </sheetData>
  <mergeCells count="7">
    <mergeCell ref="E53:F53"/>
    <mergeCell ref="E1:F1"/>
    <mergeCell ref="C2:D2"/>
    <mergeCell ref="E3:F3"/>
    <mergeCell ref="B49:C49"/>
    <mergeCell ref="B50:C50"/>
    <mergeCell ref="E50:F50"/>
  </mergeCells>
  <pageMargins left="0.36" right="0.24" top="0.67" bottom="0.86" header="0.5" footer="0.5"/>
  <pageSetup paperSize="9" scale="64" orientation="portrait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zoomScaleNormal="100" zoomScaleSheetLayoutView="100" workbookViewId="0">
      <selection activeCell="D48" sqref="D48"/>
    </sheetView>
  </sheetViews>
  <sheetFormatPr defaultRowHeight="12.75"/>
  <cols>
    <col min="1" max="1" width="40" style="40" customWidth="1"/>
    <col min="2" max="2" width="14.28515625" style="40" customWidth="1"/>
    <col min="3" max="3" width="14" style="58" customWidth="1"/>
    <col min="4" max="4" width="36.7109375" style="40" customWidth="1"/>
    <col min="5" max="5" width="16.28515625" style="40" customWidth="1"/>
    <col min="6" max="6" width="14" style="58" customWidth="1"/>
    <col min="7" max="16384" width="9.140625" style="40"/>
  </cols>
  <sheetData>
    <row r="1" spans="1:7" ht="25.5" customHeight="1">
      <c r="E1" s="59" t="s">
        <v>81</v>
      </c>
      <c r="F1" s="59"/>
    </row>
    <row r="2" spans="1:7" ht="12.75" customHeight="1">
      <c r="A2" s="51"/>
      <c r="C2" s="60" t="s">
        <v>82</v>
      </c>
      <c r="D2" s="60"/>
      <c r="E2" s="61"/>
      <c r="F2" s="62"/>
    </row>
    <row r="3" spans="1:7" ht="28.5" customHeight="1">
      <c r="A3" s="63" t="s">
        <v>83</v>
      </c>
      <c r="B3" s="63"/>
      <c r="C3" s="64"/>
      <c r="D3" s="44"/>
      <c r="E3" s="65"/>
      <c r="F3" s="66"/>
    </row>
    <row r="4" spans="1:7" ht="15">
      <c r="A4" s="67" t="str">
        <f>'справка № 1-КИС-БАЛАНС'!A4</f>
        <v>Отчетен период: 01.01.2015 - 31.12.2015</v>
      </c>
      <c r="B4" s="68"/>
      <c r="C4" s="69"/>
      <c r="D4" s="70"/>
      <c r="E4" s="71" t="s">
        <v>3</v>
      </c>
      <c r="F4" s="71"/>
    </row>
    <row r="5" spans="1:7" ht="15">
      <c r="A5" s="72"/>
      <c r="B5" s="73"/>
      <c r="C5" s="74"/>
      <c r="D5" s="75"/>
      <c r="E5" s="76"/>
      <c r="F5" s="77" t="s">
        <v>5</v>
      </c>
      <c r="G5" s="43"/>
    </row>
    <row r="6" spans="1:7" ht="28.5">
      <c r="A6" s="78" t="s">
        <v>84</v>
      </c>
      <c r="B6" s="78" t="s">
        <v>7</v>
      </c>
      <c r="C6" s="79" t="s">
        <v>11</v>
      </c>
      <c r="D6" s="78" t="s">
        <v>85</v>
      </c>
      <c r="E6" s="78" t="s">
        <v>7</v>
      </c>
      <c r="F6" s="79" t="s">
        <v>11</v>
      </c>
      <c r="G6" s="43"/>
    </row>
    <row r="7" spans="1:7" ht="14.25">
      <c r="A7" s="78" t="s">
        <v>12</v>
      </c>
      <c r="B7" s="78">
        <v>1</v>
      </c>
      <c r="C7" s="79">
        <v>2</v>
      </c>
      <c r="D7" s="78" t="s">
        <v>12</v>
      </c>
      <c r="E7" s="78">
        <v>1</v>
      </c>
      <c r="F7" s="79">
        <v>2</v>
      </c>
      <c r="G7" s="43"/>
    </row>
    <row r="8" spans="1:7" ht="18" customHeight="1">
      <c r="A8" s="80" t="s">
        <v>86</v>
      </c>
      <c r="B8" s="81"/>
      <c r="C8" s="81"/>
      <c r="D8" s="80" t="s">
        <v>87</v>
      </c>
      <c r="E8" s="81"/>
      <c r="F8" s="81"/>
      <c r="G8" s="43"/>
    </row>
    <row r="9" spans="1:7" s="1" customFormat="1" ht="15">
      <c r="A9" s="82" t="s">
        <v>88</v>
      </c>
      <c r="B9" s="81"/>
      <c r="C9" s="81"/>
      <c r="D9" s="82" t="s">
        <v>89</v>
      </c>
      <c r="E9" s="81"/>
      <c r="F9" s="81"/>
      <c r="G9" s="38"/>
    </row>
    <row r="10" spans="1:7" s="25" customFormat="1" ht="15">
      <c r="A10" s="83" t="s">
        <v>90</v>
      </c>
      <c r="B10" s="84">
        <v>15506.49</v>
      </c>
      <c r="C10" s="84">
        <v>17854.669999999998</v>
      </c>
      <c r="D10" s="83" t="s">
        <v>91</v>
      </c>
      <c r="E10" s="84">
        <v>95879.67</v>
      </c>
      <c r="F10" s="84">
        <v>109869.26</v>
      </c>
      <c r="G10" s="50"/>
    </row>
    <row r="11" spans="1:7" s="25" customFormat="1" ht="31.5" customHeight="1">
      <c r="A11" s="83" t="s">
        <v>92</v>
      </c>
      <c r="B11" s="84">
        <f>+B12+10592.27</f>
        <v>6687999.5199999996</v>
      </c>
      <c r="C11" s="84">
        <f>+C12+26968.11</f>
        <v>10495177.93</v>
      </c>
      <c r="D11" s="83" t="s">
        <v>93</v>
      </c>
      <c r="E11" s="84">
        <f>+E12+13120</f>
        <v>7132019.5800000001</v>
      </c>
      <c r="F11" s="84">
        <f>+F12+6033.8</f>
        <v>11564495.940000001</v>
      </c>
      <c r="G11" s="50"/>
    </row>
    <row r="12" spans="1:7" s="25" customFormat="1" ht="15.75" customHeight="1">
      <c r="A12" s="83" t="s">
        <v>94</v>
      </c>
      <c r="B12" s="84">
        <v>6677407.25</v>
      </c>
      <c r="C12" s="84">
        <v>10468209.82</v>
      </c>
      <c r="D12" s="83" t="s">
        <v>95</v>
      </c>
      <c r="E12" s="84">
        <v>7118899.5800000001</v>
      </c>
      <c r="F12" s="84">
        <v>11558462.140000001</v>
      </c>
      <c r="G12" s="50"/>
    </row>
    <row r="13" spans="1:7" s="25" customFormat="1" ht="30">
      <c r="A13" s="83" t="s">
        <v>96</v>
      </c>
      <c r="B13" s="84">
        <v>147.36000000000001</v>
      </c>
      <c r="C13" s="84">
        <v>14.26</v>
      </c>
      <c r="D13" s="83" t="s">
        <v>97</v>
      </c>
      <c r="E13" s="84"/>
      <c r="F13" s="84"/>
      <c r="G13" s="50"/>
    </row>
    <row r="14" spans="1:7" s="25" customFormat="1" ht="15">
      <c r="A14" s="83" t="s">
        <v>98</v>
      </c>
      <c r="B14" s="84">
        <f>554.2+28038.36</f>
        <v>28592.560000000001</v>
      </c>
      <c r="C14" s="84">
        <v>1125.3800000000001</v>
      </c>
      <c r="D14" s="85" t="s">
        <v>99</v>
      </c>
      <c r="E14" s="84">
        <v>272501.44</v>
      </c>
      <c r="F14" s="84">
        <v>240697.60000000001</v>
      </c>
      <c r="G14" s="50"/>
    </row>
    <row r="15" spans="1:7" s="25" customFormat="1" ht="15">
      <c r="A15" s="86"/>
      <c r="B15" s="84"/>
      <c r="C15" s="84"/>
      <c r="D15" s="83" t="s">
        <v>100</v>
      </c>
      <c r="E15" s="84"/>
      <c r="F15" s="84"/>
      <c r="G15" s="50"/>
    </row>
    <row r="16" spans="1:7" s="25" customFormat="1" ht="14.25">
      <c r="A16" s="86" t="s">
        <v>101</v>
      </c>
      <c r="B16" s="87">
        <f>+B10+B11+B13+B14</f>
        <v>6732245.9299999997</v>
      </c>
      <c r="C16" s="87">
        <f>+C10+C11+C13+C14</f>
        <v>10514172.24</v>
      </c>
      <c r="D16" s="86" t="s">
        <v>101</v>
      </c>
      <c r="E16" s="87">
        <f>+E10+E11+E13+E14+E15</f>
        <v>7500400.6900000004</v>
      </c>
      <c r="F16" s="87">
        <f>+F10+F11+F13+F14+F15</f>
        <v>11915062.800000001</v>
      </c>
      <c r="G16" s="50"/>
    </row>
    <row r="17" spans="1:6" s="25" customFormat="1" ht="24.75">
      <c r="A17" s="21" t="s">
        <v>102</v>
      </c>
      <c r="B17" s="84"/>
      <c r="C17" s="84"/>
      <c r="D17" s="88" t="s">
        <v>102</v>
      </c>
      <c r="E17" s="87"/>
      <c r="F17" s="87"/>
    </row>
    <row r="18" spans="1:6" s="25" customFormat="1" ht="15">
      <c r="A18" s="89" t="s">
        <v>103</v>
      </c>
      <c r="B18" s="84"/>
      <c r="C18" s="84"/>
      <c r="D18" s="89" t="s">
        <v>104</v>
      </c>
      <c r="E18" s="84"/>
      <c r="F18" s="84"/>
    </row>
    <row r="19" spans="1:6" s="25" customFormat="1" ht="15">
      <c r="A19" s="90" t="s">
        <v>105</v>
      </c>
      <c r="B19" s="84"/>
      <c r="C19" s="84"/>
      <c r="D19" s="88"/>
      <c r="E19" s="84"/>
      <c r="F19" s="84"/>
    </row>
    <row r="20" spans="1:6" s="25" customFormat="1" ht="15">
      <c r="A20" s="83" t="s">
        <v>106</v>
      </c>
      <c r="B20" s="84">
        <v>552235.42000000004</v>
      </c>
      <c r="C20" s="84">
        <v>498531.48</v>
      </c>
      <c r="D20" s="89"/>
      <c r="E20" s="84"/>
      <c r="F20" s="84"/>
    </row>
    <row r="21" spans="1:6" s="25" customFormat="1" ht="15">
      <c r="A21" s="83" t="s">
        <v>107</v>
      </c>
      <c r="B21" s="84"/>
      <c r="C21" s="84"/>
      <c r="D21" s="86"/>
      <c r="E21" s="84"/>
      <c r="F21" s="84"/>
    </row>
    <row r="22" spans="1:6" s="25" customFormat="1" ht="15">
      <c r="A22" s="83" t="s">
        <v>108</v>
      </c>
      <c r="B22" s="84"/>
      <c r="C22" s="84"/>
      <c r="D22" s="27"/>
      <c r="E22" s="84"/>
      <c r="F22" s="84"/>
    </row>
    <row r="23" spans="1:6" s="25" customFormat="1" ht="15">
      <c r="A23" s="83" t="s">
        <v>100</v>
      </c>
      <c r="B23" s="84"/>
      <c r="C23" s="84">
        <v>30984.37</v>
      </c>
      <c r="D23" s="27"/>
      <c r="E23" s="84"/>
      <c r="F23" s="84"/>
    </row>
    <row r="24" spans="1:6" s="25" customFormat="1" ht="14.25">
      <c r="A24" s="86" t="s">
        <v>26</v>
      </c>
      <c r="B24" s="87">
        <f>SUM(B19:B23)</f>
        <v>552235.42000000004</v>
      </c>
      <c r="C24" s="87">
        <f>SUM(C19:C23)</f>
        <v>529515.85</v>
      </c>
      <c r="D24" s="86" t="s">
        <v>26</v>
      </c>
      <c r="E24" s="87">
        <f>+E18</f>
        <v>0</v>
      </c>
      <c r="F24" s="87">
        <f>+F18</f>
        <v>0</v>
      </c>
    </row>
    <row r="25" spans="1:6" s="25" customFormat="1" ht="24.75">
      <c r="A25" s="21" t="s">
        <v>109</v>
      </c>
      <c r="B25" s="84"/>
      <c r="C25" s="84"/>
      <c r="D25" s="23" t="s">
        <v>109</v>
      </c>
      <c r="E25" s="84"/>
      <c r="F25" s="84"/>
    </row>
    <row r="26" spans="1:6" s="25" customFormat="1" ht="28.5">
      <c r="A26" s="89" t="s">
        <v>110</v>
      </c>
      <c r="B26" s="87">
        <f>B16+B24</f>
        <v>7284481.3499999996</v>
      </c>
      <c r="C26" s="87">
        <f>C16+C24</f>
        <v>11043688.09</v>
      </c>
      <c r="D26" s="89" t="s">
        <v>111</v>
      </c>
      <c r="E26" s="87">
        <f>E16+E24</f>
        <v>7500400.6900000004</v>
      </c>
      <c r="F26" s="87">
        <f>F16+F24</f>
        <v>11915062.800000001</v>
      </c>
    </row>
    <row r="27" spans="1:6" s="25" customFormat="1" ht="14.25">
      <c r="A27" s="89" t="s">
        <v>112</v>
      </c>
      <c r="B27" s="87">
        <f>IF(E26-B26&gt;0,E26-B26,0)</f>
        <v>215919.34000000078</v>
      </c>
      <c r="C27" s="87">
        <f>IF(F26-C26&gt;0,F26-C26,0)</f>
        <v>871374.71000000089</v>
      </c>
      <c r="D27" s="89" t="s">
        <v>113</v>
      </c>
      <c r="E27" s="87">
        <f>IF(B26-E26&gt;0,B26-E26,0)</f>
        <v>0</v>
      </c>
      <c r="F27" s="87">
        <f>IF(C26-F26&gt;0,C26-F26,0)</f>
        <v>0</v>
      </c>
    </row>
    <row r="28" spans="1:6" s="25" customFormat="1" ht="18.75" customHeight="1">
      <c r="A28" s="89" t="s">
        <v>114</v>
      </c>
      <c r="B28" s="84">
        <v>0</v>
      </c>
      <c r="C28" s="84">
        <v>0</v>
      </c>
      <c r="D28" s="27"/>
      <c r="E28" s="84"/>
      <c r="F28" s="84"/>
    </row>
    <row r="29" spans="1:6" s="25" customFormat="1" ht="24" customHeight="1">
      <c r="A29" s="89" t="s">
        <v>115</v>
      </c>
      <c r="B29" s="87">
        <f>B27-B28</f>
        <v>215919.34000000078</v>
      </c>
      <c r="C29" s="87">
        <f>C27-C28</f>
        <v>871374.71000000089</v>
      </c>
      <c r="D29" s="89" t="s">
        <v>116</v>
      </c>
      <c r="E29" s="87">
        <f>E27</f>
        <v>0</v>
      </c>
      <c r="F29" s="87">
        <f>F27</f>
        <v>0</v>
      </c>
    </row>
    <row r="30" spans="1:6" s="25" customFormat="1" ht="23.25" customHeight="1">
      <c r="A30" s="91" t="s">
        <v>117</v>
      </c>
      <c r="B30" s="87">
        <f>B26+B29</f>
        <v>7500400.6900000004</v>
      </c>
      <c r="C30" s="87">
        <f>C26+C29</f>
        <v>11915062.800000001</v>
      </c>
      <c r="D30" s="89" t="s">
        <v>118</v>
      </c>
      <c r="E30" s="87">
        <f>E26+E27</f>
        <v>7500400.6900000004</v>
      </c>
      <c r="F30" s="87">
        <f>F26+F27</f>
        <v>11915062.800000001</v>
      </c>
    </row>
    <row r="31" spans="1:6" s="25" customFormat="1" ht="13.5" customHeight="1">
      <c r="A31" s="92"/>
      <c r="B31" s="93"/>
      <c r="C31" s="94"/>
      <c r="D31" s="95"/>
      <c r="E31" s="93"/>
      <c r="F31" s="94"/>
    </row>
    <row r="32" spans="1:6" s="25" customFormat="1" ht="17.25" customHeight="1">
      <c r="A32" s="96" t="str">
        <f>'справка № 1-КИС-БАЛАНС'!A49</f>
        <v>Дата: 03.02.2016 г.</v>
      </c>
      <c r="B32" s="97"/>
      <c r="C32" s="98" t="s">
        <v>76</v>
      </c>
      <c r="D32" s="99"/>
      <c r="E32" s="60" t="s">
        <v>77</v>
      </c>
      <c r="F32" s="60"/>
    </row>
    <row r="33" spans="1:6" s="25" customFormat="1" ht="15.75" customHeight="1">
      <c r="A33" s="50"/>
      <c r="B33" s="100"/>
      <c r="C33" s="94"/>
      <c r="D33" s="99" t="s">
        <v>78</v>
      </c>
      <c r="E33" s="101" t="s">
        <v>79</v>
      </c>
      <c r="F33" s="101"/>
    </row>
    <row r="34" spans="1:6" s="25" customFormat="1" ht="15.75" customHeight="1">
      <c r="A34" s="102"/>
      <c r="B34" s="94"/>
      <c r="C34" s="94"/>
      <c r="D34" s="93"/>
      <c r="E34" s="93"/>
      <c r="F34" s="94"/>
    </row>
    <row r="35" spans="1:6" s="25" customFormat="1" ht="15.75" customHeight="1">
      <c r="A35" s="102"/>
      <c r="B35" s="93"/>
      <c r="C35" s="94"/>
      <c r="D35" s="93"/>
      <c r="E35" s="60" t="s">
        <v>77</v>
      </c>
      <c r="F35" s="60"/>
    </row>
    <row r="36" spans="1:6" s="25" customFormat="1" ht="15.75" customHeight="1">
      <c r="A36" s="103"/>
      <c r="B36" s="93"/>
      <c r="C36" s="94"/>
      <c r="D36" s="93"/>
      <c r="E36" s="101" t="s">
        <v>80</v>
      </c>
      <c r="F36" s="101"/>
    </row>
    <row r="37" spans="1:6" s="25" customFormat="1" ht="15" customHeight="1">
      <c r="A37" s="50"/>
      <c r="B37" s="93"/>
      <c r="C37" s="94"/>
      <c r="D37" s="50"/>
      <c r="E37" s="93"/>
      <c r="F37" s="94"/>
    </row>
    <row r="38" spans="1:6" s="25" customFormat="1" ht="17.25" customHeight="1">
      <c r="A38" s="50"/>
      <c r="B38" s="93"/>
      <c r="C38" s="94"/>
      <c r="D38" s="50"/>
      <c r="E38" s="93"/>
      <c r="F38" s="94"/>
    </row>
    <row r="39" spans="1:6" s="25" customFormat="1" ht="15">
      <c r="A39" s="97"/>
      <c r="B39" s="97"/>
      <c r="C39" s="104"/>
      <c r="D39" s="97"/>
      <c r="E39" s="97"/>
      <c r="F39" s="104"/>
    </row>
    <row r="40" spans="1:6" s="25" customFormat="1" ht="15">
      <c r="A40" s="97"/>
      <c r="B40" s="97"/>
      <c r="C40" s="104"/>
      <c r="D40" s="97"/>
      <c r="E40" s="97"/>
      <c r="F40" s="104"/>
    </row>
    <row r="41" spans="1:6" s="25" customFormat="1" ht="12.75" customHeight="1">
      <c r="C41" s="105"/>
      <c r="F41" s="105"/>
    </row>
    <row r="42" spans="1:6" s="25" customFormat="1" ht="12">
      <c r="C42" s="105"/>
      <c r="F42" s="105"/>
    </row>
    <row r="43" spans="1:6" s="25" customFormat="1" ht="12">
      <c r="C43" s="105"/>
      <c r="F43" s="105"/>
    </row>
    <row r="44" spans="1:6" s="25" customFormat="1" ht="12">
      <c r="C44" s="105"/>
      <c r="F44" s="105"/>
    </row>
    <row r="45" spans="1:6" s="25" customFormat="1" ht="12">
      <c r="C45" s="105"/>
      <c r="F45" s="105"/>
    </row>
    <row r="46" spans="1:6" s="25" customFormat="1" ht="12">
      <c r="A46" s="1"/>
      <c r="C46" s="105"/>
      <c r="F46" s="105"/>
    </row>
    <row r="47" spans="1:6" s="1" customFormat="1" ht="12">
      <c r="C47" s="106"/>
      <c r="F47" s="106"/>
    </row>
    <row r="48" spans="1:6" s="1" customFormat="1" ht="12">
      <c r="C48" s="106"/>
      <c r="F48" s="106"/>
    </row>
    <row r="49" spans="1:6" s="1" customFormat="1" ht="12">
      <c r="C49" s="106"/>
      <c r="F49" s="106"/>
    </row>
    <row r="50" spans="1:6" s="1" customFormat="1" ht="12">
      <c r="C50" s="106"/>
      <c r="F50" s="106"/>
    </row>
    <row r="51" spans="1:6" s="1" customFormat="1" ht="12">
      <c r="C51" s="106"/>
      <c r="F51" s="106"/>
    </row>
    <row r="52" spans="1:6" s="1" customFormat="1" ht="12">
      <c r="C52" s="106"/>
      <c r="F52" s="106"/>
    </row>
    <row r="53" spans="1:6" s="1" customFormat="1" ht="12">
      <c r="C53" s="106"/>
      <c r="F53" s="106"/>
    </row>
    <row r="54" spans="1:6" s="1" customFormat="1" ht="12">
      <c r="C54" s="106"/>
      <c r="F54" s="106"/>
    </row>
    <row r="55" spans="1:6" s="1" customFormat="1" ht="12">
      <c r="C55" s="106"/>
      <c r="F55" s="106"/>
    </row>
    <row r="56" spans="1:6" s="1" customFormat="1" ht="12">
      <c r="C56" s="106"/>
      <c r="F56" s="106"/>
    </row>
    <row r="57" spans="1:6" s="1" customFormat="1">
      <c r="A57" s="40"/>
      <c r="C57" s="106"/>
      <c r="F57" s="106"/>
    </row>
  </sheetData>
  <mergeCells count="8">
    <mergeCell ref="E35:F35"/>
    <mergeCell ref="E36:F36"/>
    <mergeCell ref="E1:F1"/>
    <mergeCell ref="C2:D2"/>
    <mergeCell ref="A3:B3"/>
    <mergeCell ref="E4:F4"/>
    <mergeCell ref="E32:F32"/>
    <mergeCell ref="E33:F33"/>
  </mergeCells>
  <pageMargins left="0.56999999999999995" right="0.23" top="0.62992125984251968" bottom="0.62992125984251968" header="0.27559055118110237" footer="0.31496062992125984"/>
  <pageSetup paperSize="9" scale="71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7" zoomScaleNormal="100" workbookViewId="0">
      <selection activeCell="D48" sqref="D48"/>
    </sheetView>
  </sheetViews>
  <sheetFormatPr defaultRowHeight="12.75"/>
  <cols>
    <col min="1" max="1" width="53.42578125" style="58" bestFit="1" customWidth="1"/>
    <col min="2" max="2" width="14.7109375" style="58" bestFit="1" customWidth="1"/>
    <col min="3" max="3" width="14.28515625" style="58" customWidth="1"/>
    <col min="4" max="4" width="17" style="58" customWidth="1"/>
    <col min="5" max="5" width="14.7109375" style="58" bestFit="1" customWidth="1"/>
    <col min="6" max="7" width="13.140625" style="58" bestFit="1" customWidth="1"/>
    <col min="8" max="16384" width="9.140625" style="40"/>
  </cols>
  <sheetData>
    <row r="1" spans="1:7" ht="13.5">
      <c r="A1" s="107"/>
      <c r="B1" s="107"/>
      <c r="C1" s="107"/>
      <c r="D1" s="107"/>
      <c r="E1" s="59" t="s">
        <v>119</v>
      </c>
      <c r="F1" s="59"/>
      <c r="G1" s="107"/>
    </row>
    <row r="2" spans="1:7" ht="15">
      <c r="A2" s="108" t="s">
        <v>120</v>
      </c>
      <c r="B2" s="109"/>
      <c r="C2" s="109"/>
      <c r="D2" s="109"/>
      <c r="E2" s="109"/>
      <c r="F2" s="109"/>
      <c r="G2" s="107"/>
    </row>
    <row r="3" spans="1:7" ht="15">
      <c r="A3" s="110"/>
      <c r="B3" s="111"/>
      <c r="C3" s="111"/>
      <c r="D3" s="111"/>
      <c r="E3" s="111"/>
      <c r="F3" s="111"/>
      <c r="G3" s="107"/>
    </row>
    <row r="4" spans="1:7" ht="14.25">
      <c r="A4" s="112" t="s">
        <v>83</v>
      </c>
      <c r="B4" s="113"/>
      <c r="D4" s="114" t="s">
        <v>121</v>
      </c>
      <c r="E4" s="115"/>
      <c r="F4" s="116">
        <v>148139847</v>
      </c>
      <c r="G4" s="107"/>
    </row>
    <row r="5" spans="1:7" ht="15">
      <c r="A5" s="117" t="str">
        <f>'справка № 1-КИС-БАЛАНС'!A4</f>
        <v>Отчетен период: 01.01.2015 - 31.12.2015</v>
      </c>
      <c r="B5" s="117"/>
      <c r="C5" s="64"/>
      <c r="D5" s="64"/>
      <c r="E5" s="118"/>
      <c r="F5" s="118"/>
      <c r="G5" s="119"/>
    </row>
    <row r="6" spans="1:7" ht="15">
      <c r="A6" s="117"/>
      <c r="B6" s="117"/>
      <c r="C6" s="120"/>
      <c r="D6" s="121"/>
      <c r="E6" s="119"/>
      <c r="F6" s="119"/>
      <c r="G6" s="122" t="s">
        <v>5</v>
      </c>
    </row>
    <row r="7" spans="1:7" ht="13.5" customHeight="1">
      <c r="A7" s="123" t="s">
        <v>122</v>
      </c>
      <c r="B7" s="123" t="s">
        <v>10</v>
      </c>
      <c r="C7" s="123"/>
      <c r="D7" s="123"/>
      <c r="E7" s="123" t="s">
        <v>11</v>
      </c>
      <c r="F7" s="123"/>
      <c r="G7" s="123"/>
    </row>
    <row r="8" spans="1:7" ht="30.75" customHeight="1">
      <c r="A8" s="124"/>
      <c r="B8" s="125" t="s">
        <v>123</v>
      </c>
      <c r="C8" s="125" t="s">
        <v>124</v>
      </c>
      <c r="D8" s="125" t="s">
        <v>125</v>
      </c>
      <c r="E8" s="125" t="s">
        <v>123</v>
      </c>
      <c r="F8" s="125" t="s">
        <v>124</v>
      </c>
      <c r="G8" s="125" t="s">
        <v>125</v>
      </c>
    </row>
    <row r="9" spans="1:7" s="126" customFormat="1" ht="14.25">
      <c r="A9" s="125" t="s">
        <v>12</v>
      </c>
      <c r="B9" s="125">
        <v>1</v>
      </c>
      <c r="C9" s="125">
        <v>2</v>
      </c>
      <c r="D9" s="125">
        <v>3</v>
      </c>
      <c r="E9" s="125">
        <v>4</v>
      </c>
      <c r="F9" s="125">
        <v>5</v>
      </c>
      <c r="G9" s="125">
        <v>6</v>
      </c>
    </row>
    <row r="10" spans="1:7" ht="15">
      <c r="A10" s="127" t="s">
        <v>126</v>
      </c>
      <c r="B10" s="128"/>
      <c r="C10" s="128"/>
      <c r="D10" s="128"/>
      <c r="E10" s="128"/>
      <c r="F10" s="128"/>
      <c r="G10" s="128"/>
    </row>
    <row r="11" spans="1:7" ht="15">
      <c r="A11" s="129" t="s">
        <v>127</v>
      </c>
      <c r="B11" s="128">
        <v>6050000</v>
      </c>
      <c r="C11" s="128">
        <v>4010583.15</v>
      </c>
      <c r="D11" s="128">
        <f t="shared" ref="D11:D16" si="0">B11-C11</f>
        <v>2039416.85</v>
      </c>
      <c r="E11" s="128">
        <v>2600000</v>
      </c>
      <c r="F11" s="128">
        <v>1.55</v>
      </c>
      <c r="G11" s="128">
        <f t="shared" ref="G11:G16" si="1">E11-F11</f>
        <v>2599998.4500000002</v>
      </c>
    </row>
    <row r="12" spans="1:7" ht="15">
      <c r="A12" s="129" t="s">
        <v>128</v>
      </c>
      <c r="B12" s="128">
        <v>0</v>
      </c>
      <c r="C12" s="128">
        <v>0</v>
      </c>
      <c r="D12" s="128">
        <f t="shared" si="0"/>
        <v>0</v>
      </c>
      <c r="E12" s="128">
        <v>0</v>
      </c>
      <c r="F12" s="128">
        <v>0</v>
      </c>
      <c r="G12" s="128">
        <f t="shared" si="1"/>
        <v>0</v>
      </c>
    </row>
    <row r="13" spans="1:7" ht="15">
      <c r="A13" s="129" t="s">
        <v>129</v>
      </c>
      <c r="B13" s="128">
        <v>0</v>
      </c>
      <c r="C13" s="128">
        <v>0</v>
      </c>
      <c r="D13" s="128">
        <f t="shared" si="0"/>
        <v>0</v>
      </c>
      <c r="E13" s="128">
        <v>0</v>
      </c>
      <c r="F13" s="128">
        <v>0</v>
      </c>
      <c r="G13" s="128">
        <f t="shared" si="1"/>
        <v>0</v>
      </c>
    </row>
    <row r="14" spans="1:7" ht="15">
      <c r="A14" s="130" t="s">
        <v>130</v>
      </c>
      <c r="B14" s="128">
        <v>0</v>
      </c>
      <c r="C14" s="128">
        <v>0</v>
      </c>
      <c r="D14" s="128">
        <f t="shared" si="0"/>
        <v>0</v>
      </c>
      <c r="E14" s="128">
        <v>0</v>
      </c>
      <c r="F14" s="128">
        <v>0</v>
      </c>
      <c r="G14" s="128">
        <f t="shared" si="1"/>
        <v>0</v>
      </c>
    </row>
    <row r="15" spans="1:7" ht="15">
      <c r="A15" s="130" t="s">
        <v>131</v>
      </c>
      <c r="B15" s="128">
        <v>0</v>
      </c>
      <c r="C15" s="128">
        <v>0</v>
      </c>
      <c r="D15" s="128">
        <f t="shared" si="0"/>
        <v>0</v>
      </c>
      <c r="E15" s="128">
        <v>0</v>
      </c>
      <c r="F15" s="128">
        <v>0</v>
      </c>
      <c r="G15" s="128">
        <f t="shared" si="1"/>
        <v>0</v>
      </c>
    </row>
    <row r="16" spans="1:7" ht="15">
      <c r="A16" s="129" t="s">
        <v>132</v>
      </c>
      <c r="B16" s="128">
        <v>0</v>
      </c>
      <c r="C16" s="128">
        <v>0</v>
      </c>
      <c r="D16" s="128">
        <f t="shared" si="0"/>
        <v>0</v>
      </c>
      <c r="E16" s="128">
        <v>0</v>
      </c>
      <c r="F16" s="128">
        <v>0</v>
      </c>
      <c r="G16" s="128">
        <f t="shared" si="1"/>
        <v>0</v>
      </c>
    </row>
    <row r="17" spans="1:7" ht="14.25">
      <c r="A17" s="127" t="s">
        <v>133</v>
      </c>
      <c r="B17" s="131">
        <f t="shared" ref="B17:G17" si="2">SUM(B11:B16)</f>
        <v>6050000</v>
      </c>
      <c r="C17" s="131">
        <f t="shared" si="2"/>
        <v>4010583.15</v>
      </c>
      <c r="D17" s="131">
        <f t="shared" si="2"/>
        <v>2039416.85</v>
      </c>
      <c r="E17" s="131">
        <f t="shared" si="2"/>
        <v>2600000</v>
      </c>
      <c r="F17" s="131">
        <f t="shared" si="2"/>
        <v>1.55</v>
      </c>
      <c r="G17" s="131">
        <f t="shared" si="2"/>
        <v>2599998.4500000002</v>
      </c>
    </row>
    <row r="18" spans="1:7" ht="15">
      <c r="A18" s="127" t="s">
        <v>134</v>
      </c>
      <c r="B18" s="132"/>
      <c r="C18" s="132"/>
      <c r="D18" s="128"/>
      <c r="E18" s="132"/>
      <c r="F18" s="132"/>
      <c r="G18" s="128"/>
    </row>
    <row r="19" spans="1:7" ht="15">
      <c r="A19" s="129" t="s">
        <v>135</v>
      </c>
      <c r="B19" s="132">
        <f>2411404.92+138120.71</f>
        <v>2549525.63</v>
      </c>
      <c r="C19" s="128">
        <f>5412982.34+1750064.57</f>
        <v>7163046.9100000001</v>
      </c>
      <c r="D19" s="128">
        <f>B19-C19</f>
        <v>-4613521.28</v>
      </c>
      <c r="E19" s="132">
        <f>2307448.06+3.29+922774.45</f>
        <v>3230225.8</v>
      </c>
      <c r="F19" s="128">
        <f>2741204.76+550000+0.01</f>
        <v>3291204.7699999996</v>
      </c>
      <c r="G19" s="128">
        <f>E19-F19</f>
        <v>-60978.969999999739</v>
      </c>
    </row>
    <row r="20" spans="1:7" ht="15">
      <c r="A20" s="129" t="s">
        <v>136</v>
      </c>
      <c r="B20" s="132">
        <v>0</v>
      </c>
      <c r="C20" s="128">
        <v>0</v>
      </c>
      <c r="D20" s="128">
        <f t="shared" ref="D20:D26" si="3">B20-C20</f>
        <v>0</v>
      </c>
      <c r="E20" s="132">
        <v>0</v>
      </c>
      <c r="F20" s="132">
        <v>0</v>
      </c>
      <c r="G20" s="128">
        <f t="shared" ref="G20:G26" si="4">E20-F20</f>
        <v>0</v>
      </c>
    </row>
    <row r="21" spans="1:7" ht="15">
      <c r="A21" s="133" t="s">
        <v>137</v>
      </c>
      <c r="B21" s="132">
        <f>40440.14+47973.81+55.1+5762.5+198447.48+10755.25+0.01</f>
        <v>303434.29000000004</v>
      </c>
      <c r="C21" s="128">
        <f>1750.06+9901.44+15983.43</f>
        <v>27634.93</v>
      </c>
      <c r="D21" s="128">
        <f t="shared" si="3"/>
        <v>275799.36000000004</v>
      </c>
      <c r="E21" s="132">
        <f>40443.44+0.26+171.56+170835.77+33854.17</f>
        <v>245305.2</v>
      </c>
      <c r="F21" s="128">
        <v>18343.63</v>
      </c>
      <c r="G21" s="128">
        <f t="shared" si="4"/>
        <v>226961.57</v>
      </c>
    </row>
    <row r="22" spans="1:7" ht="15">
      <c r="A22" s="129" t="s">
        <v>138</v>
      </c>
      <c r="B22" s="132">
        <v>106495.6</v>
      </c>
      <c r="C22" s="128">
        <v>0</v>
      </c>
      <c r="D22" s="128">
        <f t="shared" si="3"/>
        <v>106495.6</v>
      </c>
      <c r="E22" s="132">
        <v>90806.46</v>
      </c>
      <c r="F22" s="128">
        <v>0</v>
      </c>
      <c r="G22" s="128">
        <f t="shared" si="4"/>
        <v>90806.46</v>
      </c>
    </row>
    <row r="23" spans="1:7" ht="15">
      <c r="A23" s="134" t="s">
        <v>139</v>
      </c>
      <c r="B23" s="132">
        <v>0</v>
      </c>
      <c r="C23" s="128">
        <v>525635.26</v>
      </c>
      <c r="D23" s="128">
        <f t="shared" si="3"/>
        <v>-525635.26</v>
      </c>
      <c r="E23" s="128">
        <v>0</v>
      </c>
      <c r="F23" s="128">
        <v>464543.31</v>
      </c>
      <c r="G23" s="128">
        <f t="shared" si="4"/>
        <v>-464543.31</v>
      </c>
    </row>
    <row r="24" spans="1:7" ht="15">
      <c r="A24" s="134" t="s">
        <v>140</v>
      </c>
      <c r="B24" s="132">
        <v>0</v>
      </c>
      <c r="C24" s="128">
        <v>8960.7199999999993</v>
      </c>
      <c r="D24" s="128">
        <f t="shared" si="3"/>
        <v>-8960.7199999999993</v>
      </c>
      <c r="E24" s="128">
        <v>0</v>
      </c>
      <c r="F24" s="81">
        <v>8077.26</v>
      </c>
      <c r="G24" s="128">
        <f t="shared" si="4"/>
        <v>-8077.26</v>
      </c>
    </row>
    <row r="25" spans="1:7" ht="15">
      <c r="A25" s="130" t="s">
        <v>141</v>
      </c>
      <c r="B25" s="132">
        <v>0</v>
      </c>
      <c r="C25" s="128">
        <v>0</v>
      </c>
      <c r="D25" s="128">
        <f t="shared" si="3"/>
        <v>0</v>
      </c>
      <c r="E25" s="128">
        <v>0</v>
      </c>
      <c r="F25" s="128">
        <v>0</v>
      </c>
      <c r="G25" s="128">
        <f t="shared" si="4"/>
        <v>0</v>
      </c>
    </row>
    <row r="26" spans="1:7" ht="15">
      <c r="A26" s="129" t="s">
        <v>142</v>
      </c>
      <c r="B26" s="132">
        <v>0</v>
      </c>
      <c r="C26" s="128">
        <f>638.4+450+89.58+335.2</f>
        <v>1513.18</v>
      </c>
      <c r="D26" s="128">
        <f t="shared" si="3"/>
        <v>-1513.18</v>
      </c>
      <c r="E26" s="128">
        <v>70</v>
      </c>
      <c r="F26" s="128">
        <f>584.4+520+637.53+83.48</f>
        <v>1825.41</v>
      </c>
      <c r="G26" s="128">
        <f t="shared" si="4"/>
        <v>-1755.41</v>
      </c>
    </row>
    <row r="27" spans="1:7" ht="28.5">
      <c r="A27" s="127" t="s">
        <v>143</v>
      </c>
      <c r="B27" s="131">
        <f t="shared" ref="B27:G27" si="5">SUM(B19:B26)</f>
        <v>2959455.52</v>
      </c>
      <c r="C27" s="131">
        <f t="shared" si="5"/>
        <v>7726790.9999999991</v>
      </c>
      <c r="D27" s="131">
        <f t="shared" si="5"/>
        <v>-4767335.4799999995</v>
      </c>
      <c r="E27" s="131">
        <f t="shared" si="5"/>
        <v>3566407.46</v>
      </c>
      <c r="F27" s="131">
        <f t="shared" si="5"/>
        <v>3783994.3799999994</v>
      </c>
      <c r="G27" s="131">
        <f t="shared" si="5"/>
        <v>-217586.91999999972</v>
      </c>
    </row>
    <row r="28" spans="1:7" ht="15">
      <c r="A28" s="135" t="s">
        <v>144</v>
      </c>
      <c r="B28" s="128">
        <v>0</v>
      </c>
      <c r="C28" s="128">
        <v>0</v>
      </c>
      <c r="D28" s="128">
        <f t="shared" ref="D28:D33" si="6">B28-C28</f>
        <v>0</v>
      </c>
      <c r="E28" s="128">
        <v>0</v>
      </c>
      <c r="F28" s="128">
        <v>0</v>
      </c>
      <c r="G28" s="128">
        <f t="shared" ref="G28:G33" si="7">E28-F28</f>
        <v>0</v>
      </c>
    </row>
    <row r="29" spans="1:7" ht="15">
      <c r="A29" s="129" t="s">
        <v>145</v>
      </c>
      <c r="B29" s="128">
        <v>0</v>
      </c>
      <c r="C29" s="128">
        <v>2040</v>
      </c>
      <c r="D29" s="128">
        <f t="shared" si="6"/>
        <v>-2040</v>
      </c>
      <c r="E29" s="128">
        <v>0</v>
      </c>
      <c r="F29" s="128">
        <f>1632+408</f>
        <v>2040</v>
      </c>
      <c r="G29" s="128">
        <f t="shared" si="7"/>
        <v>-2040</v>
      </c>
    </row>
    <row r="30" spans="1:7" ht="15">
      <c r="A30" s="129" t="s">
        <v>146</v>
      </c>
      <c r="B30" s="128">
        <v>0</v>
      </c>
      <c r="C30" s="128">
        <v>0</v>
      </c>
      <c r="D30" s="128">
        <f t="shared" si="6"/>
        <v>0</v>
      </c>
      <c r="E30" s="128">
        <v>0</v>
      </c>
      <c r="F30" s="128">
        <v>0</v>
      </c>
      <c r="G30" s="128">
        <f t="shared" si="7"/>
        <v>0</v>
      </c>
    </row>
    <row r="31" spans="1:7" ht="15">
      <c r="A31" s="129" t="s">
        <v>147</v>
      </c>
      <c r="B31" s="128">
        <v>0</v>
      </c>
      <c r="C31" s="128">
        <v>0</v>
      </c>
      <c r="D31" s="128">
        <f t="shared" si="6"/>
        <v>0</v>
      </c>
      <c r="E31" s="128">
        <v>0</v>
      </c>
      <c r="F31" s="128">
        <v>0</v>
      </c>
      <c r="G31" s="128">
        <f t="shared" si="7"/>
        <v>0</v>
      </c>
    </row>
    <row r="32" spans="1:7" ht="15">
      <c r="A32" s="129" t="s">
        <v>148</v>
      </c>
      <c r="B32" s="128">
        <v>0</v>
      </c>
      <c r="C32" s="128">
        <v>0</v>
      </c>
      <c r="D32" s="128">
        <f t="shared" si="6"/>
        <v>0</v>
      </c>
      <c r="E32" s="128">
        <v>0</v>
      </c>
      <c r="F32" s="128">
        <v>0</v>
      </c>
      <c r="G32" s="128">
        <f t="shared" si="7"/>
        <v>0</v>
      </c>
    </row>
    <row r="33" spans="1:9" ht="15">
      <c r="A33" s="129" t="s">
        <v>149</v>
      </c>
      <c r="B33" s="128">
        <v>0</v>
      </c>
      <c r="C33" s="128">
        <v>554.20000000000005</v>
      </c>
      <c r="D33" s="128">
        <f t="shared" si="6"/>
        <v>-554.20000000000005</v>
      </c>
      <c r="E33" s="128">
        <v>0</v>
      </c>
      <c r="F33" s="128">
        <v>895.38</v>
      </c>
      <c r="G33" s="128">
        <f t="shared" si="7"/>
        <v>-895.38</v>
      </c>
    </row>
    <row r="34" spans="1:9" ht="28.5">
      <c r="A34" s="127" t="s">
        <v>150</v>
      </c>
      <c r="B34" s="131">
        <f t="shared" ref="B34:G34" si="8">SUM(B28:B33)</f>
        <v>0</v>
      </c>
      <c r="C34" s="131">
        <f t="shared" si="8"/>
        <v>2594.1999999999998</v>
      </c>
      <c r="D34" s="131">
        <f t="shared" si="8"/>
        <v>-2594.1999999999998</v>
      </c>
      <c r="E34" s="131">
        <f t="shared" si="8"/>
        <v>0</v>
      </c>
      <c r="F34" s="131">
        <f t="shared" si="8"/>
        <v>2935.38</v>
      </c>
      <c r="G34" s="131">
        <f t="shared" si="8"/>
        <v>-2935.38</v>
      </c>
    </row>
    <row r="35" spans="1:9" ht="28.5">
      <c r="A35" s="127" t="s">
        <v>151</v>
      </c>
      <c r="B35" s="131">
        <f t="shared" ref="B35:G35" si="9">B17+B27+B34</f>
        <v>9009455.5199999996</v>
      </c>
      <c r="C35" s="131">
        <f t="shared" si="9"/>
        <v>11739968.349999998</v>
      </c>
      <c r="D35" s="131">
        <f t="shared" si="9"/>
        <v>-2730512.8299999996</v>
      </c>
      <c r="E35" s="131">
        <f t="shared" si="9"/>
        <v>6166407.46</v>
      </c>
      <c r="F35" s="131">
        <f t="shared" si="9"/>
        <v>3786931.3099999991</v>
      </c>
      <c r="G35" s="131">
        <f t="shared" si="9"/>
        <v>2379476.1500000004</v>
      </c>
    </row>
    <row r="36" spans="1:9" ht="15">
      <c r="A36" s="127" t="s">
        <v>152</v>
      </c>
      <c r="B36" s="128"/>
      <c r="C36" s="128"/>
      <c r="D36" s="128">
        <v>3476125.02</v>
      </c>
      <c r="E36" s="128"/>
      <c r="F36" s="128"/>
      <c r="G36" s="132">
        <v>1096648.8700000001</v>
      </c>
    </row>
    <row r="37" spans="1:9" ht="15">
      <c r="A37" s="135" t="s">
        <v>153</v>
      </c>
      <c r="B37" s="128"/>
      <c r="C37" s="128"/>
      <c r="D37" s="131">
        <f>D35+D36</f>
        <v>745612.19000000041</v>
      </c>
      <c r="E37" s="128"/>
      <c r="F37" s="128"/>
      <c r="G37" s="131">
        <f>G35+G36</f>
        <v>3476125.0200000005</v>
      </c>
      <c r="H37" s="41"/>
    </row>
    <row r="38" spans="1:9" ht="15">
      <c r="A38" s="129" t="s">
        <v>154</v>
      </c>
      <c r="B38" s="128"/>
      <c r="C38" s="128"/>
      <c r="D38" s="128"/>
      <c r="E38" s="128"/>
      <c r="F38" s="128"/>
      <c r="G38" s="128"/>
    </row>
    <row r="39" spans="1:9" ht="15">
      <c r="B39" s="136"/>
      <c r="C39" s="136"/>
      <c r="D39" s="136"/>
      <c r="E39" s="136"/>
      <c r="F39" s="136"/>
      <c r="G39" s="136"/>
      <c r="H39" s="43"/>
    </row>
    <row r="40" spans="1:9" s="44" customFormat="1" ht="15" customHeight="1">
      <c r="A40" s="96" t="str">
        <f>+'справка № 2-КИС-ОД'!A32</f>
        <v>Дата: 03.02.2016 г.</v>
      </c>
      <c r="B40" s="64"/>
      <c r="C40" s="98" t="s">
        <v>76</v>
      </c>
      <c r="D40" s="99"/>
      <c r="E40" s="64"/>
      <c r="F40" s="60" t="s">
        <v>77</v>
      </c>
      <c r="G40" s="60"/>
      <c r="H40" s="137"/>
      <c r="I40" s="45"/>
    </row>
    <row r="41" spans="1:9" s="44" customFormat="1" ht="15">
      <c r="A41" s="93"/>
      <c r="B41" s="64"/>
      <c r="C41" s="94"/>
      <c r="D41" s="99" t="s">
        <v>78</v>
      </c>
      <c r="E41" s="64"/>
      <c r="F41" s="71" t="s">
        <v>79</v>
      </c>
      <c r="G41" s="71"/>
      <c r="H41" s="138"/>
      <c r="I41" s="45"/>
    </row>
    <row r="42" spans="1:9" s="44" customFormat="1" ht="15">
      <c r="A42" s="102"/>
      <c r="B42" s="94"/>
      <c r="C42" s="94"/>
      <c r="D42" s="94"/>
      <c r="E42" s="93"/>
      <c r="F42" s="93"/>
      <c r="G42" s="94"/>
      <c r="H42" s="136"/>
      <c r="I42" s="45"/>
    </row>
    <row r="43" spans="1:9" s="44" customFormat="1" ht="15">
      <c r="A43" s="102"/>
      <c r="B43" s="93"/>
      <c r="C43" s="94"/>
      <c r="D43" s="94"/>
      <c r="E43" s="93"/>
      <c r="F43" s="60" t="s">
        <v>77</v>
      </c>
      <c r="G43" s="60"/>
      <c r="H43" s="136"/>
      <c r="I43" s="45"/>
    </row>
    <row r="44" spans="1:9" s="44" customFormat="1" ht="15">
      <c r="A44" s="103"/>
      <c r="B44" s="93"/>
      <c r="C44" s="94"/>
      <c r="D44" s="94"/>
      <c r="E44" s="93"/>
      <c r="F44" s="71" t="s">
        <v>80</v>
      </c>
      <c r="G44" s="71"/>
      <c r="H44" s="136"/>
      <c r="I44" s="45"/>
    </row>
    <row r="45" spans="1:9" ht="15">
      <c r="B45" s="136"/>
      <c r="C45" s="136"/>
      <c r="D45" s="136"/>
      <c r="E45" s="136"/>
      <c r="F45" s="136"/>
      <c r="G45" s="136"/>
      <c r="H45" s="43"/>
    </row>
    <row r="46" spans="1:9">
      <c r="B46" s="139"/>
      <c r="C46" s="139"/>
      <c r="D46" s="139"/>
      <c r="E46" s="139"/>
      <c r="F46" s="139"/>
      <c r="G46" s="139"/>
      <c r="H46" s="43"/>
    </row>
    <row r="47" spans="1:9">
      <c r="B47" s="107"/>
      <c r="C47" s="107"/>
      <c r="D47" s="107"/>
      <c r="E47" s="107"/>
      <c r="F47" s="107"/>
      <c r="G47" s="107"/>
    </row>
    <row r="48" spans="1:9">
      <c r="B48" s="107"/>
      <c r="C48" s="107"/>
      <c r="D48" s="107"/>
      <c r="E48" s="107"/>
      <c r="F48" s="107"/>
      <c r="G48" s="107"/>
    </row>
  </sheetData>
  <mergeCells count="9">
    <mergeCell ref="F41:G41"/>
    <mergeCell ref="F43:G43"/>
    <mergeCell ref="F44:G44"/>
    <mergeCell ref="E1:F1"/>
    <mergeCell ref="A2:F2"/>
    <mergeCell ref="A7:A8"/>
    <mergeCell ref="B7:D7"/>
    <mergeCell ref="E7:G7"/>
    <mergeCell ref="F40:G40"/>
  </mergeCells>
  <pageMargins left="0.56000000000000005" right="0.23" top="0.86" bottom="0.27559055118110237" header="0.19685039370078741" footer="0.15748031496062992"/>
  <pageSetup paperSize="9" scale="69" orientation="portrait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topLeftCell="A16" zoomScaleNormal="100" workbookViewId="0">
      <selection activeCell="D48" sqref="D48"/>
    </sheetView>
  </sheetViews>
  <sheetFormatPr defaultRowHeight="12.75"/>
  <cols>
    <col min="1" max="1" width="52.28515625" style="140" bestFit="1" customWidth="1"/>
    <col min="2" max="2" width="14.28515625" style="141" bestFit="1" customWidth="1"/>
    <col min="3" max="3" width="27.28515625" style="141" bestFit="1" customWidth="1"/>
    <col min="4" max="4" width="14.7109375" style="140" customWidth="1"/>
    <col min="5" max="5" width="12.85546875" style="140" customWidth="1"/>
    <col min="6" max="6" width="13.140625" style="140" bestFit="1" customWidth="1"/>
    <col min="7" max="7" width="13.85546875" style="141" bestFit="1" customWidth="1"/>
    <col min="8" max="8" width="16.42578125" style="141" bestFit="1" customWidth="1"/>
    <col min="9" max="16384" width="9.140625" style="40"/>
  </cols>
  <sheetData>
    <row r="1" spans="1:9" ht="13.5">
      <c r="F1" s="142"/>
      <c r="G1" s="143" t="s">
        <v>155</v>
      </c>
      <c r="H1" s="143"/>
    </row>
    <row r="3" spans="1:9" ht="19.5" customHeight="1">
      <c r="A3" s="144" t="s">
        <v>156</v>
      </c>
      <c r="B3" s="144"/>
      <c r="C3" s="144"/>
      <c r="D3" s="144"/>
      <c r="E3" s="144"/>
      <c r="F3" s="144"/>
      <c r="G3" s="144"/>
      <c r="H3" s="144"/>
    </row>
    <row r="4" spans="1:9">
      <c r="A4" s="145"/>
      <c r="B4" s="146"/>
      <c r="C4" s="146"/>
      <c r="D4" s="147"/>
      <c r="E4" s="147"/>
      <c r="F4" s="147"/>
      <c r="G4" s="146"/>
      <c r="H4" s="148"/>
    </row>
    <row r="5" spans="1:9" ht="14.25" customHeight="1">
      <c r="A5" s="149" t="s">
        <v>157</v>
      </c>
      <c r="B5" s="150"/>
      <c r="C5" s="150"/>
      <c r="D5" s="151"/>
      <c r="E5" s="152" t="s">
        <v>121</v>
      </c>
      <c r="F5" s="153"/>
      <c r="G5" s="154">
        <v>148139847</v>
      </c>
    </row>
    <row r="6" spans="1:9" ht="12.75" customHeight="1">
      <c r="A6" s="155" t="str">
        <f>'справка № 1-КИС-БАЛАНС'!$A$4</f>
        <v>Отчетен период: 01.01.2015 - 31.12.2015</v>
      </c>
      <c r="B6" s="155"/>
      <c r="C6" s="155"/>
      <c r="D6" s="151"/>
      <c r="E6" s="156"/>
      <c r="F6" s="156"/>
      <c r="G6" s="157"/>
      <c r="H6" s="158"/>
    </row>
    <row r="7" spans="1:9">
      <c r="A7" s="159"/>
      <c r="B7" s="160"/>
      <c r="C7" s="160"/>
      <c r="D7" s="159"/>
      <c r="E7" s="161"/>
      <c r="F7" s="161"/>
      <c r="G7" s="162"/>
      <c r="H7" s="163" t="s">
        <v>158</v>
      </c>
    </row>
    <row r="8" spans="1:9" ht="32.25" customHeight="1">
      <c r="A8" s="164" t="s">
        <v>159</v>
      </c>
      <c r="B8" s="164" t="s">
        <v>160</v>
      </c>
      <c r="C8" s="165" t="s">
        <v>161</v>
      </c>
      <c r="D8" s="166"/>
      <c r="E8" s="167"/>
      <c r="F8" s="165" t="s">
        <v>162</v>
      </c>
      <c r="G8" s="168"/>
      <c r="H8" s="164" t="s">
        <v>163</v>
      </c>
      <c r="I8" s="44"/>
    </row>
    <row r="9" spans="1:9" ht="12.75" customHeight="1">
      <c r="A9" s="169"/>
      <c r="B9" s="170"/>
      <c r="C9" s="164" t="s">
        <v>164</v>
      </c>
      <c r="D9" s="164" t="s">
        <v>165</v>
      </c>
      <c r="E9" s="164" t="s">
        <v>166</v>
      </c>
      <c r="F9" s="164" t="s">
        <v>167</v>
      </c>
      <c r="G9" s="164" t="s">
        <v>168</v>
      </c>
      <c r="H9" s="169"/>
      <c r="I9" s="44"/>
    </row>
    <row r="10" spans="1:9" ht="36" customHeight="1">
      <c r="A10" s="171"/>
      <c r="B10" s="171"/>
      <c r="C10" s="172"/>
      <c r="D10" s="172"/>
      <c r="E10" s="172"/>
      <c r="F10" s="172"/>
      <c r="G10" s="172"/>
      <c r="H10" s="172"/>
      <c r="I10" s="44"/>
    </row>
    <row r="11" spans="1:9" s="176" customFormat="1" ht="15">
      <c r="A11" s="173" t="s">
        <v>12</v>
      </c>
      <c r="B11" s="174">
        <v>1</v>
      </c>
      <c r="C11" s="174">
        <v>2</v>
      </c>
      <c r="D11" s="173">
        <v>3</v>
      </c>
      <c r="E11" s="173">
        <v>4</v>
      </c>
      <c r="F11" s="173">
        <v>5</v>
      </c>
      <c r="G11" s="174">
        <v>6</v>
      </c>
      <c r="H11" s="174">
        <v>7</v>
      </c>
      <c r="I11" s="175"/>
    </row>
    <row r="12" spans="1:9" s="176" customFormat="1" ht="15">
      <c r="A12" s="177" t="s">
        <v>169</v>
      </c>
      <c r="B12" s="178">
        <v>16304297</v>
      </c>
      <c r="C12" s="178">
        <v>-4351441.79</v>
      </c>
      <c r="D12" s="179"/>
      <c r="E12" s="180"/>
      <c r="F12" s="178">
        <v>2757737.75</v>
      </c>
      <c r="G12" s="178">
        <v>-831279.32</v>
      </c>
      <c r="H12" s="178">
        <f>B12+C12+F12+G12</f>
        <v>13879313.640000001</v>
      </c>
      <c r="I12" s="175"/>
    </row>
    <row r="13" spans="1:9" s="176" customFormat="1" ht="28.5">
      <c r="A13" s="177" t="s">
        <v>170</v>
      </c>
      <c r="B13" s="181"/>
      <c r="C13" s="174"/>
      <c r="D13" s="173"/>
      <c r="E13" s="173"/>
      <c r="F13" s="173"/>
      <c r="G13" s="174"/>
      <c r="H13" s="182"/>
      <c r="I13" s="175"/>
    </row>
    <row r="14" spans="1:9" s="176" customFormat="1" ht="15">
      <c r="A14" s="177" t="s">
        <v>171</v>
      </c>
      <c r="B14" s="178">
        <v>19205247</v>
      </c>
      <c r="C14" s="178">
        <v>-4652393.34</v>
      </c>
      <c r="D14" s="179"/>
      <c r="E14" s="180"/>
      <c r="F14" s="178">
        <v>3629112.46</v>
      </c>
      <c r="G14" s="178">
        <f>+'справка № 1-КИС-БАЛАНС'!E17</f>
        <v>-831279.32</v>
      </c>
      <c r="H14" s="178">
        <f>B14+C14+F14+G14</f>
        <v>17350686.800000001</v>
      </c>
      <c r="I14" s="175"/>
    </row>
    <row r="15" spans="1:9" s="176" customFormat="1" ht="15">
      <c r="A15" s="177" t="s">
        <v>172</v>
      </c>
      <c r="B15" s="183"/>
      <c r="C15" s="183"/>
      <c r="D15" s="184"/>
      <c r="E15" s="184"/>
      <c r="F15" s="184"/>
      <c r="G15" s="183"/>
      <c r="H15" s="182"/>
      <c r="I15" s="175"/>
    </row>
    <row r="16" spans="1:9" ht="15">
      <c r="A16" s="185" t="s">
        <v>173</v>
      </c>
      <c r="B16" s="183"/>
      <c r="C16" s="183"/>
      <c r="D16" s="184"/>
      <c r="E16" s="184"/>
      <c r="F16" s="184"/>
      <c r="G16" s="183"/>
      <c r="H16" s="182"/>
      <c r="I16" s="44"/>
    </row>
    <row r="17" spans="1:9" ht="15">
      <c r="A17" s="185" t="s">
        <v>174</v>
      </c>
      <c r="B17" s="186"/>
      <c r="C17" s="186"/>
      <c r="D17" s="187"/>
      <c r="E17" s="187"/>
      <c r="F17" s="187"/>
      <c r="G17" s="186"/>
      <c r="H17" s="182"/>
      <c r="I17" s="44"/>
    </row>
    <row r="18" spans="1:9" ht="15">
      <c r="A18" s="177" t="s">
        <v>175</v>
      </c>
      <c r="B18" s="186"/>
      <c r="C18" s="186"/>
      <c r="D18" s="187"/>
      <c r="E18" s="187"/>
      <c r="F18" s="187"/>
      <c r="G18" s="186"/>
      <c r="H18" s="182"/>
      <c r="I18" s="44"/>
    </row>
    <row r="19" spans="1:9" ht="15">
      <c r="A19" s="177" t="s">
        <v>176</v>
      </c>
      <c r="B19" s="188">
        <f>B20+B21</f>
        <v>2260258</v>
      </c>
      <c r="C19" s="189">
        <f>C20+C21</f>
        <v>-220841.15000000008</v>
      </c>
      <c r="D19" s="190"/>
      <c r="E19" s="190"/>
      <c r="F19" s="191"/>
      <c r="G19" s="191"/>
      <c r="H19" s="191">
        <f>B19+C19</f>
        <v>2039416.8499999999</v>
      </c>
      <c r="I19" s="44"/>
    </row>
    <row r="20" spans="1:9" ht="15">
      <c r="A20" s="185" t="s">
        <v>177</v>
      </c>
      <c r="B20" s="192">
        <v>6794542</v>
      </c>
      <c r="C20" s="192">
        <v>-744544.56</v>
      </c>
      <c r="D20" s="193"/>
      <c r="E20" s="193"/>
      <c r="F20" s="193"/>
      <c r="G20" s="192"/>
      <c r="H20" s="191">
        <f>B20+C20</f>
        <v>6049997.4399999995</v>
      </c>
      <c r="I20" s="44"/>
    </row>
    <row r="21" spans="1:9" ht="15">
      <c r="A21" s="185" t="s">
        <v>178</v>
      </c>
      <c r="B21" s="192">
        <v>-4534284</v>
      </c>
      <c r="C21" s="192">
        <v>523703.41</v>
      </c>
      <c r="D21" s="193"/>
      <c r="E21" s="193"/>
      <c r="F21" s="193"/>
      <c r="G21" s="192"/>
      <c r="H21" s="191">
        <f>B21+C21</f>
        <v>-4010580.59</v>
      </c>
      <c r="I21" s="44"/>
    </row>
    <row r="22" spans="1:9" ht="15">
      <c r="A22" s="177" t="s">
        <v>179</v>
      </c>
      <c r="B22" s="192"/>
      <c r="C22" s="192"/>
      <c r="D22" s="193"/>
      <c r="E22" s="193"/>
      <c r="F22" s="194">
        <v>215919.34</v>
      </c>
      <c r="G22" s="194"/>
      <c r="H22" s="195">
        <f>G22</f>
        <v>0</v>
      </c>
      <c r="I22" s="44"/>
    </row>
    <row r="23" spans="1:9" ht="15">
      <c r="A23" s="185" t="s">
        <v>180</v>
      </c>
      <c r="B23" s="186"/>
      <c r="C23" s="186"/>
      <c r="D23" s="187"/>
      <c r="E23" s="187"/>
      <c r="F23" s="187"/>
      <c r="G23" s="196"/>
      <c r="H23" s="182"/>
      <c r="I23" s="44"/>
    </row>
    <row r="24" spans="1:9" ht="15">
      <c r="A24" s="185" t="s">
        <v>181</v>
      </c>
      <c r="B24" s="183"/>
      <c r="C24" s="183"/>
      <c r="D24" s="184"/>
      <c r="E24" s="184"/>
      <c r="F24" s="184"/>
      <c r="G24" s="183"/>
      <c r="H24" s="182"/>
      <c r="I24" s="44"/>
    </row>
    <row r="25" spans="1:9" ht="15">
      <c r="A25" s="185" t="s">
        <v>182</v>
      </c>
      <c r="B25" s="186"/>
      <c r="C25" s="186"/>
      <c r="D25" s="187"/>
      <c r="E25" s="187"/>
      <c r="F25" s="187"/>
      <c r="G25" s="186"/>
      <c r="H25" s="182"/>
      <c r="I25" s="44"/>
    </row>
    <row r="26" spans="1:9" ht="15">
      <c r="A26" s="185" t="s">
        <v>183</v>
      </c>
      <c r="B26" s="186"/>
      <c r="C26" s="186"/>
      <c r="D26" s="187"/>
      <c r="E26" s="187"/>
      <c r="F26" s="187"/>
      <c r="G26" s="186"/>
      <c r="H26" s="182"/>
      <c r="I26" s="44"/>
    </row>
    <row r="27" spans="1:9" ht="30">
      <c r="A27" s="185" t="s">
        <v>184</v>
      </c>
      <c r="B27" s="186"/>
      <c r="C27" s="186"/>
      <c r="D27" s="187"/>
      <c r="E27" s="187"/>
      <c r="F27" s="187"/>
      <c r="G27" s="186"/>
      <c r="H27" s="182"/>
      <c r="I27" s="44"/>
    </row>
    <row r="28" spans="1:9" ht="15">
      <c r="A28" s="185" t="s">
        <v>185</v>
      </c>
      <c r="B28" s="183"/>
      <c r="C28" s="183"/>
      <c r="D28" s="184"/>
      <c r="E28" s="184"/>
      <c r="F28" s="184"/>
      <c r="G28" s="183"/>
      <c r="H28" s="182"/>
      <c r="I28" s="44"/>
    </row>
    <row r="29" spans="1:9" ht="15">
      <c r="A29" s="185" t="s">
        <v>186</v>
      </c>
      <c r="B29" s="186"/>
      <c r="C29" s="186"/>
      <c r="D29" s="187"/>
      <c r="E29" s="187"/>
      <c r="F29" s="187"/>
      <c r="G29" s="186"/>
      <c r="H29" s="182"/>
      <c r="I29" s="44"/>
    </row>
    <row r="30" spans="1:9" ht="30">
      <c r="A30" s="185" t="s">
        <v>187</v>
      </c>
      <c r="B30" s="186"/>
      <c r="C30" s="186"/>
      <c r="D30" s="187"/>
      <c r="E30" s="187"/>
      <c r="F30" s="187"/>
      <c r="G30" s="186"/>
      <c r="H30" s="182"/>
      <c r="I30" s="44"/>
    </row>
    <row r="31" spans="1:9" ht="15">
      <c r="A31" s="185" t="s">
        <v>185</v>
      </c>
      <c r="B31" s="183"/>
      <c r="C31" s="183"/>
      <c r="D31" s="184"/>
      <c r="E31" s="184"/>
      <c r="F31" s="184"/>
      <c r="G31" s="183"/>
      <c r="H31" s="182"/>
      <c r="I31" s="44"/>
    </row>
    <row r="32" spans="1:9" ht="15">
      <c r="A32" s="185" t="s">
        <v>186</v>
      </c>
      <c r="B32" s="186"/>
      <c r="C32" s="186"/>
      <c r="D32" s="187"/>
      <c r="E32" s="187"/>
      <c r="F32" s="187"/>
      <c r="G32" s="186"/>
      <c r="H32" s="182"/>
      <c r="I32" s="44"/>
    </row>
    <row r="33" spans="1:9" ht="15">
      <c r="A33" s="185" t="s">
        <v>188</v>
      </c>
      <c r="B33" s="186"/>
      <c r="C33" s="186"/>
      <c r="D33" s="187"/>
      <c r="E33" s="187"/>
      <c r="F33" s="187"/>
      <c r="G33" s="186"/>
      <c r="H33" s="182"/>
      <c r="I33" s="44"/>
    </row>
    <row r="34" spans="1:9" ht="15">
      <c r="A34" s="177" t="s">
        <v>189</v>
      </c>
      <c r="B34" s="197">
        <f>B14+B19</f>
        <v>21465505</v>
      </c>
      <c r="C34" s="197">
        <f>C14+C19</f>
        <v>-4873234.49</v>
      </c>
      <c r="D34" s="198"/>
      <c r="E34" s="198"/>
      <c r="F34" s="197">
        <f>SUM(F14:F33)</f>
        <v>3845031.8</v>
      </c>
      <c r="G34" s="197">
        <f>SUM(G14:G33)</f>
        <v>-831279.32</v>
      </c>
      <c r="H34" s="195">
        <f>B34+C34+F34+G34</f>
        <v>19606022.989999998</v>
      </c>
      <c r="I34" s="44"/>
    </row>
    <row r="35" spans="1:9" ht="14.25" customHeight="1">
      <c r="A35" s="185" t="s">
        <v>190</v>
      </c>
      <c r="B35" s="199"/>
      <c r="C35" s="200"/>
      <c r="D35" s="201"/>
      <c r="E35" s="201"/>
      <c r="F35" s="192"/>
      <c r="G35" s="200"/>
      <c r="H35" s="202"/>
      <c r="I35" s="44"/>
    </row>
    <row r="36" spans="1:9" ht="28.5">
      <c r="A36" s="203" t="s">
        <v>191</v>
      </c>
      <c r="B36" s="197">
        <f>B34+B35</f>
        <v>21465505</v>
      </c>
      <c r="C36" s="197">
        <f>C34+C35</f>
        <v>-4873234.49</v>
      </c>
      <c r="D36" s="198"/>
      <c r="E36" s="198"/>
      <c r="F36" s="197">
        <f>F34</f>
        <v>3845031.8</v>
      </c>
      <c r="G36" s="197">
        <f>G34</f>
        <v>-831279.32</v>
      </c>
      <c r="H36" s="195">
        <f>B36+C36+F36+G36</f>
        <v>19606022.989999998</v>
      </c>
      <c r="I36" s="204"/>
    </row>
    <row r="37" spans="1:9" ht="15">
      <c r="I37" s="44"/>
    </row>
    <row r="38" spans="1:9" ht="15" customHeight="1">
      <c r="A38" s="96" t="str">
        <f>+'справка № 1-КИС-БАЛАНС'!A49</f>
        <v>Дата: 03.02.2016 г.</v>
      </c>
      <c r="B38" s="58"/>
      <c r="C38" s="98" t="s">
        <v>76</v>
      </c>
      <c r="D38" s="99"/>
      <c r="E38" s="64"/>
      <c r="F38" s="60" t="s">
        <v>77</v>
      </c>
      <c r="G38" s="60"/>
      <c r="H38" s="137"/>
      <c r="I38" s="43"/>
    </row>
    <row r="39" spans="1:9" ht="15">
      <c r="A39" s="50"/>
      <c r="B39" s="58"/>
      <c r="C39" s="94"/>
      <c r="D39" s="99" t="s">
        <v>78</v>
      </c>
      <c r="E39" s="64"/>
      <c r="F39" s="101" t="s">
        <v>79</v>
      </c>
      <c r="G39" s="101"/>
      <c r="H39" s="138"/>
      <c r="I39" s="43"/>
    </row>
    <row r="40" spans="1:9" ht="15">
      <c r="A40" s="102"/>
      <c r="B40" s="94"/>
      <c r="C40" s="94"/>
      <c r="D40" s="94"/>
      <c r="E40" s="93"/>
      <c r="F40" s="93"/>
      <c r="G40" s="94"/>
      <c r="H40" s="136"/>
      <c r="I40" s="43"/>
    </row>
    <row r="41" spans="1:9" ht="15">
      <c r="A41" s="102"/>
      <c r="B41" s="93"/>
      <c r="C41" s="94"/>
      <c r="D41" s="94"/>
      <c r="E41" s="93"/>
      <c r="F41" s="60" t="s">
        <v>77</v>
      </c>
      <c r="G41" s="60"/>
      <c r="H41" s="136"/>
      <c r="I41" s="43"/>
    </row>
    <row r="42" spans="1:9" ht="15">
      <c r="A42" s="103"/>
      <c r="B42" s="93"/>
      <c r="C42" s="94"/>
      <c r="D42" s="94"/>
      <c r="E42" s="93"/>
      <c r="F42" s="101" t="s">
        <v>80</v>
      </c>
      <c r="G42" s="101"/>
      <c r="H42" s="136"/>
      <c r="I42" s="43"/>
    </row>
    <row r="43" spans="1:9" ht="15" customHeight="1">
      <c r="I43" s="44"/>
    </row>
    <row r="44" spans="1:9" ht="15">
      <c r="A44" s="205"/>
      <c r="B44" s="206"/>
      <c r="C44" s="206"/>
      <c r="D44" s="205"/>
      <c r="E44" s="205"/>
      <c r="F44" s="205"/>
      <c r="G44" s="206"/>
      <c r="H44" s="206"/>
      <c r="I44" s="44"/>
    </row>
    <row r="45" spans="1:9" ht="15">
      <c r="A45" s="205"/>
      <c r="B45" s="206"/>
      <c r="C45" s="206"/>
      <c r="D45" s="205"/>
      <c r="E45" s="205"/>
      <c r="F45" s="205"/>
      <c r="G45" s="206"/>
      <c r="H45" s="206"/>
      <c r="I45" s="44"/>
    </row>
    <row r="46" spans="1:9" ht="15">
      <c r="A46" s="205"/>
      <c r="B46" s="206"/>
      <c r="C46" s="206"/>
      <c r="D46" s="205"/>
      <c r="E46" s="205"/>
      <c r="F46" s="205"/>
      <c r="G46" s="206"/>
      <c r="H46" s="206"/>
      <c r="I46" s="44"/>
    </row>
    <row r="47" spans="1:9" ht="15">
      <c r="A47" s="205"/>
      <c r="B47" s="206"/>
      <c r="C47" s="206"/>
      <c r="D47" s="205"/>
      <c r="E47" s="205"/>
      <c r="F47" s="205"/>
      <c r="G47" s="206"/>
      <c r="H47" s="206"/>
      <c r="I47" s="44"/>
    </row>
    <row r="48" spans="1:9" ht="15">
      <c r="A48" s="205"/>
      <c r="B48" s="206"/>
      <c r="C48" s="206"/>
      <c r="D48" s="205"/>
      <c r="E48" s="205"/>
      <c r="F48" s="205"/>
      <c r="G48" s="206"/>
      <c r="H48" s="206"/>
      <c r="I48" s="44"/>
    </row>
    <row r="49" spans="1:9" ht="15">
      <c r="A49" s="205"/>
      <c r="B49" s="206"/>
      <c r="C49" s="206"/>
      <c r="D49" s="205"/>
      <c r="E49" s="205"/>
      <c r="F49" s="205"/>
      <c r="G49" s="206"/>
      <c r="H49" s="206"/>
      <c r="I49" s="44"/>
    </row>
    <row r="50" spans="1:9" ht="15">
      <c r="A50" s="205"/>
      <c r="B50" s="206"/>
      <c r="C50" s="206"/>
      <c r="D50" s="205"/>
      <c r="E50" s="205"/>
      <c r="F50" s="205"/>
      <c r="G50" s="206"/>
      <c r="H50" s="206"/>
      <c r="I50" s="44"/>
    </row>
    <row r="51" spans="1:9" ht="15">
      <c r="A51" s="205"/>
      <c r="B51" s="206"/>
      <c r="C51" s="206"/>
      <c r="D51" s="205"/>
      <c r="E51" s="205"/>
      <c r="F51" s="205"/>
      <c r="G51" s="206"/>
      <c r="H51" s="206"/>
      <c r="I51" s="44"/>
    </row>
    <row r="52" spans="1:9" ht="15">
      <c r="A52" s="205"/>
      <c r="B52" s="206"/>
      <c r="C52" s="206"/>
      <c r="D52" s="205"/>
      <c r="E52" s="205"/>
      <c r="F52" s="205"/>
      <c r="G52" s="206"/>
      <c r="H52" s="206"/>
      <c r="I52" s="44"/>
    </row>
    <row r="53" spans="1:9" ht="15">
      <c r="A53" s="205"/>
      <c r="B53" s="206"/>
      <c r="C53" s="206"/>
      <c r="D53" s="205"/>
      <c r="E53" s="205"/>
      <c r="F53" s="205"/>
      <c r="G53" s="206"/>
      <c r="H53" s="206"/>
      <c r="I53" s="44"/>
    </row>
    <row r="54" spans="1:9" ht="15">
      <c r="A54" s="205"/>
      <c r="B54" s="206"/>
      <c r="C54" s="206"/>
      <c r="D54" s="205"/>
      <c r="E54" s="205"/>
      <c r="F54" s="205"/>
      <c r="G54" s="206"/>
      <c r="H54" s="206"/>
      <c r="I54" s="44"/>
    </row>
    <row r="55" spans="1:9" ht="15">
      <c r="A55" s="205"/>
      <c r="B55" s="206"/>
      <c r="C55" s="206"/>
      <c r="D55" s="205"/>
      <c r="E55" s="205"/>
      <c r="F55" s="205"/>
      <c r="G55" s="206"/>
      <c r="H55" s="206"/>
      <c r="I55" s="44"/>
    </row>
    <row r="56" spans="1:9" ht="15">
      <c r="A56" s="205"/>
      <c r="B56" s="206"/>
      <c r="C56" s="206"/>
      <c r="D56" s="205"/>
      <c r="E56" s="205"/>
      <c r="F56" s="205"/>
      <c r="G56" s="206"/>
      <c r="H56" s="206"/>
      <c r="I56" s="44"/>
    </row>
    <row r="57" spans="1:9" ht="15">
      <c r="A57" s="205"/>
      <c r="B57" s="206"/>
      <c r="C57" s="206"/>
      <c r="D57" s="205"/>
      <c r="E57" s="205"/>
      <c r="F57" s="205"/>
      <c r="G57" s="206"/>
      <c r="H57" s="206"/>
      <c r="I57" s="44"/>
    </row>
    <row r="58" spans="1:9" ht="15">
      <c r="A58" s="205"/>
      <c r="B58" s="206"/>
      <c r="C58" s="206"/>
      <c r="D58" s="205"/>
      <c r="E58" s="205"/>
      <c r="F58" s="205"/>
      <c r="G58" s="206"/>
      <c r="H58" s="206"/>
      <c r="I58" s="44"/>
    </row>
    <row r="59" spans="1:9" ht="15">
      <c r="A59" s="205"/>
      <c r="B59" s="206"/>
      <c r="C59" s="206"/>
      <c r="D59" s="205"/>
      <c r="E59" s="205"/>
      <c r="F59" s="205"/>
      <c r="G59" s="206"/>
      <c r="H59" s="206"/>
      <c r="I59" s="44"/>
    </row>
    <row r="60" spans="1:9" ht="15">
      <c r="A60" s="205"/>
      <c r="B60" s="206"/>
      <c r="C60" s="206"/>
      <c r="D60" s="205"/>
      <c r="E60" s="205"/>
      <c r="F60" s="205"/>
      <c r="G60" s="206"/>
      <c r="H60" s="206"/>
      <c r="I60" s="44"/>
    </row>
    <row r="61" spans="1:9" ht="15">
      <c r="A61" s="205"/>
      <c r="B61" s="206"/>
      <c r="C61" s="206"/>
      <c r="D61" s="205"/>
      <c r="E61" s="205"/>
      <c r="F61" s="205"/>
      <c r="G61" s="206"/>
      <c r="H61" s="206"/>
      <c r="I61" s="44"/>
    </row>
    <row r="62" spans="1:9" ht="15">
      <c r="A62" s="205"/>
      <c r="B62" s="206"/>
      <c r="C62" s="206"/>
      <c r="D62" s="205"/>
      <c r="E62" s="205"/>
      <c r="F62" s="205"/>
      <c r="G62" s="206"/>
      <c r="H62" s="206"/>
      <c r="I62" s="44"/>
    </row>
    <row r="63" spans="1:9" ht="15">
      <c r="A63" s="205"/>
      <c r="B63" s="206"/>
      <c r="C63" s="206"/>
      <c r="D63" s="205"/>
      <c r="E63" s="205"/>
      <c r="F63" s="205"/>
      <c r="G63" s="206"/>
      <c r="H63" s="206"/>
      <c r="I63" s="44"/>
    </row>
    <row r="64" spans="1:9" ht="15">
      <c r="A64" s="205"/>
      <c r="B64" s="206"/>
      <c r="C64" s="206"/>
      <c r="D64" s="205"/>
      <c r="E64" s="205"/>
      <c r="F64" s="205"/>
      <c r="G64" s="206"/>
      <c r="H64" s="206"/>
      <c r="I64" s="44"/>
    </row>
    <row r="65" spans="1:9" ht="15">
      <c r="A65" s="205"/>
      <c r="B65" s="206"/>
      <c r="C65" s="206"/>
      <c r="D65" s="205"/>
      <c r="E65" s="205"/>
      <c r="F65" s="205"/>
      <c r="G65" s="206"/>
      <c r="H65" s="206"/>
      <c r="I65" s="44"/>
    </row>
    <row r="66" spans="1:9" ht="15">
      <c r="A66" s="205"/>
      <c r="B66" s="206"/>
      <c r="C66" s="206"/>
      <c r="D66" s="205"/>
      <c r="E66" s="205"/>
      <c r="F66" s="205"/>
      <c r="G66" s="206"/>
      <c r="H66" s="206"/>
      <c r="I66" s="44"/>
    </row>
    <row r="67" spans="1:9" ht="15">
      <c r="A67" s="205"/>
      <c r="B67" s="206"/>
      <c r="C67" s="206"/>
      <c r="D67" s="205"/>
      <c r="E67" s="205"/>
      <c r="F67" s="205"/>
      <c r="G67" s="206"/>
      <c r="H67" s="206"/>
      <c r="I67" s="44"/>
    </row>
    <row r="68" spans="1:9" ht="15">
      <c r="A68" s="205"/>
      <c r="B68" s="206"/>
      <c r="C68" s="206"/>
      <c r="D68" s="205"/>
      <c r="E68" s="205"/>
      <c r="F68" s="205"/>
      <c r="G68" s="206"/>
      <c r="H68" s="206"/>
      <c r="I68" s="44"/>
    </row>
    <row r="69" spans="1:9" ht="15">
      <c r="A69" s="205"/>
      <c r="B69" s="206"/>
      <c r="C69" s="206"/>
      <c r="D69" s="205"/>
      <c r="E69" s="205"/>
      <c r="F69" s="205"/>
      <c r="G69" s="206"/>
      <c r="H69" s="206"/>
      <c r="I69" s="44"/>
    </row>
    <row r="70" spans="1:9" ht="15">
      <c r="A70" s="205"/>
      <c r="B70" s="206"/>
      <c r="C70" s="206"/>
      <c r="D70" s="205"/>
      <c r="E70" s="205"/>
      <c r="F70" s="205"/>
      <c r="G70" s="206"/>
      <c r="H70" s="206"/>
      <c r="I70" s="44"/>
    </row>
    <row r="71" spans="1:9" ht="15">
      <c r="A71" s="205"/>
      <c r="B71" s="206"/>
      <c r="C71" s="206"/>
      <c r="D71" s="205"/>
      <c r="E71" s="205"/>
      <c r="F71" s="205"/>
      <c r="G71" s="206"/>
      <c r="H71" s="206"/>
      <c r="I71" s="44"/>
    </row>
    <row r="72" spans="1:9" ht="15">
      <c r="A72" s="205"/>
      <c r="B72" s="206"/>
      <c r="C72" s="206"/>
      <c r="D72" s="205"/>
      <c r="E72" s="205"/>
      <c r="F72" s="205"/>
      <c r="G72" s="206"/>
      <c r="H72" s="206"/>
      <c r="I72" s="44"/>
    </row>
    <row r="73" spans="1:9" ht="15">
      <c r="A73" s="205"/>
      <c r="B73" s="206"/>
      <c r="C73" s="206"/>
      <c r="D73" s="205"/>
      <c r="E73" s="205"/>
      <c r="F73" s="205"/>
      <c r="G73" s="206"/>
      <c r="H73" s="206"/>
      <c r="I73" s="44"/>
    </row>
    <row r="74" spans="1:9" ht="15">
      <c r="A74" s="205"/>
      <c r="B74" s="206"/>
      <c r="C74" s="206"/>
      <c r="D74" s="205"/>
      <c r="E74" s="205"/>
      <c r="F74" s="205"/>
      <c r="G74" s="206"/>
      <c r="H74" s="206"/>
      <c r="I74" s="44"/>
    </row>
    <row r="75" spans="1:9" ht="15">
      <c r="A75" s="205"/>
      <c r="B75" s="206"/>
      <c r="C75" s="206"/>
      <c r="D75" s="205"/>
      <c r="E75" s="205"/>
      <c r="F75" s="205"/>
      <c r="G75" s="206"/>
      <c r="H75" s="206"/>
      <c r="I75" s="44"/>
    </row>
    <row r="76" spans="1:9" ht="15">
      <c r="A76" s="205"/>
      <c r="B76" s="206"/>
      <c r="C76" s="206"/>
      <c r="D76" s="205"/>
      <c r="E76" s="205"/>
      <c r="F76" s="205"/>
      <c r="G76" s="206"/>
      <c r="H76" s="206"/>
      <c r="I76" s="44"/>
    </row>
    <row r="77" spans="1:9" ht="15">
      <c r="A77" s="205"/>
      <c r="B77" s="206"/>
      <c r="C77" s="206"/>
      <c r="D77" s="205"/>
      <c r="E77" s="205"/>
      <c r="F77" s="205"/>
      <c r="G77" s="206"/>
      <c r="H77" s="206"/>
      <c r="I77" s="44"/>
    </row>
    <row r="78" spans="1:9" ht="15">
      <c r="A78" s="205"/>
      <c r="B78" s="206"/>
      <c r="C78" s="206"/>
      <c r="D78" s="205"/>
      <c r="E78" s="205"/>
      <c r="F78" s="205"/>
      <c r="G78" s="206"/>
      <c r="H78" s="206"/>
      <c r="I78" s="44"/>
    </row>
    <row r="79" spans="1:9" ht="15">
      <c r="A79" s="205"/>
      <c r="B79" s="206"/>
      <c r="C79" s="206"/>
      <c r="D79" s="205"/>
      <c r="E79" s="205"/>
      <c r="F79" s="205"/>
      <c r="G79" s="206"/>
      <c r="H79" s="206"/>
      <c r="I79" s="44"/>
    </row>
    <row r="80" spans="1:9" ht="15">
      <c r="A80" s="205"/>
      <c r="B80" s="206"/>
      <c r="C80" s="206"/>
      <c r="D80" s="205"/>
      <c r="E80" s="205"/>
      <c r="F80" s="205"/>
      <c r="G80" s="206"/>
      <c r="H80" s="206"/>
      <c r="I80" s="44"/>
    </row>
    <row r="81" spans="1:9" ht="15">
      <c r="A81" s="205"/>
      <c r="B81" s="206"/>
      <c r="C81" s="206"/>
      <c r="D81" s="205"/>
      <c r="E81" s="205"/>
      <c r="F81" s="205"/>
      <c r="G81" s="206"/>
      <c r="H81" s="206"/>
      <c r="I81" s="44"/>
    </row>
    <row r="82" spans="1:9" ht="15">
      <c r="A82" s="205"/>
      <c r="B82" s="206"/>
      <c r="C82" s="206"/>
      <c r="D82" s="205"/>
      <c r="E82" s="205"/>
      <c r="F82" s="205"/>
      <c r="G82" s="206"/>
      <c r="H82" s="206"/>
      <c r="I82" s="44"/>
    </row>
    <row r="83" spans="1:9" ht="15">
      <c r="A83" s="205"/>
      <c r="B83" s="206"/>
      <c r="C83" s="206"/>
      <c r="D83" s="205"/>
      <c r="E83" s="205"/>
      <c r="F83" s="205"/>
      <c r="G83" s="206"/>
      <c r="H83" s="206"/>
      <c r="I83" s="44"/>
    </row>
    <row r="84" spans="1:9" ht="15">
      <c r="A84" s="205"/>
      <c r="B84" s="206"/>
      <c r="C84" s="206"/>
      <c r="D84" s="205"/>
      <c r="E84" s="205"/>
      <c r="F84" s="205"/>
      <c r="G84" s="206"/>
      <c r="H84" s="206"/>
      <c r="I84" s="44"/>
    </row>
    <row r="85" spans="1:9" ht="15">
      <c r="A85" s="205"/>
      <c r="B85" s="206"/>
      <c r="C85" s="206"/>
      <c r="D85" s="205"/>
      <c r="E85" s="205"/>
      <c r="F85" s="205"/>
      <c r="G85" s="206"/>
      <c r="H85" s="206"/>
      <c r="I85" s="44"/>
    </row>
    <row r="86" spans="1:9" ht="15">
      <c r="A86" s="205"/>
      <c r="B86" s="206"/>
      <c r="C86" s="206"/>
      <c r="D86" s="205"/>
      <c r="E86" s="205"/>
      <c r="F86" s="205"/>
      <c r="G86" s="206"/>
      <c r="H86" s="206"/>
      <c r="I86" s="44"/>
    </row>
    <row r="87" spans="1:9" ht="15">
      <c r="A87" s="205"/>
      <c r="B87" s="206"/>
      <c r="C87" s="206"/>
      <c r="D87" s="205"/>
      <c r="E87" s="205"/>
      <c r="F87" s="205"/>
      <c r="G87" s="206"/>
      <c r="H87" s="206"/>
      <c r="I87" s="44"/>
    </row>
    <row r="88" spans="1:9" ht="15">
      <c r="A88" s="205"/>
      <c r="B88" s="206"/>
      <c r="C88" s="206"/>
      <c r="D88" s="205"/>
      <c r="E88" s="205"/>
      <c r="F88" s="205"/>
      <c r="G88" s="206"/>
      <c r="H88" s="206"/>
      <c r="I88" s="44"/>
    </row>
    <row r="89" spans="1:9" ht="15">
      <c r="A89" s="205"/>
      <c r="B89" s="206"/>
      <c r="C89" s="206"/>
      <c r="D89" s="205"/>
      <c r="E89" s="205"/>
      <c r="F89" s="205"/>
      <c r="G89" s="206"/>
      <c r="H89" s="206"/>
      <c r="I89" s="44"/>
    </row>
    <row r="90" spans="1:9" ht="15">
      <c r="A90" s="205"/>
      <c r="B90" s="206"/>
      <c r="C90" s="206"/>
      <c r="D90" s="205"/>
      <c r="E90" s="205"/>
      <c r="F90" s="205"/>
      <c r="G90" s="206"/>
      <c r="H90" s="206"/>
      <c r="I90" s="44"/>
    </row>
    <row r="91" spans="1:9" ht="15">
      <c r="A91" s="205"/>
      <c r="B91" s="206"/>
      <c r="C91" s="206"/>
      <c r="D91" s="205"/>
      <c r="E91" s="205"/>
      <c r="F91" s="205"/>
      <c r="G91" s="206"/>
      <c r="H91" s="206"/>
      <c r="I91" s="44"/>
    </row>
    <row r="92" spans="1:9" ht="15">
      <c r="A92" s="205"/>
      <c r="B92" s="206"/>
      <c r="C92" s="206"/>
      <c r="D92" s="205"/>
      <c r="E92" s="205"/>
      <c r="F92" s="205"/>
      <c r="G92" s="206"/>
      <c r="H92" s="206"/>
      <c r="I92" s="44"/>
    </row>
    <row r="93" spans="1:9" ht="15">
      <c r="A93" s="205"/>
      <c r="B93" s="206"/>
      <c r="C93" s="206"/>
      <c r="D93" s="205"/>
      <c r="E93" s="205"/>
      <c r="F93" s="205"/>
      <c r="G93" s="206"/>
      <c r="H93" s="206"/>
      <c r="I93" s="44"/>
    </row>
    <row r="94" spans="1:9" ht="15">
      <c r="A94" s="205"/>
      <c r="B94" s="206"/>
      <c r="C94" s="206"/>
      <c r="D94" s="205"/>
      <c r="E94" s="205"/>
      <c r="F94" s="205"/>
      <c r="G94" s="206"/>
      <c r="H94" s="206"/>
      <c r="I94" s="44"/>
    </row>
    <row r="95" spans="1:9" ht="15">
      <c r="A95" s="205"/>
      <c r="B95" s="206"/>
      <c r="C95" s="206"/>
      <c r="D95" s="205"/>
      <c r="E95" s="205"/>
      <c r="F95" s="205"/>
      <c r="G95" s="206"/>
      <c r="H95" s="206"/>
      <c r="I95" s="44"/>
    </row>
    <row r="96" spans="1:9" ht="15">
      <c r="A96" s="205"/>
      <c r="B96" s="206"/>
      <c r="C96" s="206"/>
      <c r="D96" s="205"/>
      <c r="E96" s="205"/>
      <c r="F96" s="205"/>
      <c r="G96" s="206"/>
      <c r="H96" s="206"/>
      <c r="I96" s="44"/>
    </row>
    <row r="97" spans="1:9" ht="15">
      <c r="A97" s="205"/>
      <c r="B97" s="206"/>
      <c r="C97" s="206"/>
      <c r="D97" s="205"/>
      <c r="E97" s="205"/>
      <c r="F97" s="205"/>
      <c r="G97" s="206"/>
      <c r="H97" s="206"/>
      <c r="I97" s="44"/>
    </row>
    <row r="98" spans="1:9" ht="15">
      <c r="A98" s="205"/>
      <c r="B98" s="206"/>
      <c r="C98" s="206"/>
      <c r="D98" s="205"/>
      <c r="E98" s="205"/>
      <c r="F98" s="205"/>
      <c r="G98" s="206"/>
      <c r="H98" s="206"/>
      <c r="I98" s="44"/>
    </row>
    <row r="99" spans="1:9" ht="15">
      <c r="A99" s="205"/>
      <c r="B99" s="206"/>
      <c r="C99" s="206"/>
      <c r="D99" s="205"/>
      <c r="E99" s="205"/>
      <c r="F99" s="205"/>
      <c r="G99" s="206"/>
      <c r="H99" s="206"/>
      <c r="I99" s="44"/>
    </row>
    <row r="100" spans="1:9" ht="15">
      <c r="A100" s="205"/>
      <c r="B100" s="206"/>
      <c r="C100" s="206"/>
      <c r="D100" s="205"/>
      <c r="E100" s="205"/>
      <c r="F100" s="205"/>
      <c r="G100" s="206"/>
      <c r="H100" s="206"/>
      <c r="I100" s="44"/>
    </row>
    <row r="101" spans="1:9" ht="15">
      <c r="A101" s="205"/>
      <c r="B101" s="206"/>
      <c r="C101" s="206"/>
      <c r="D101" s="205"/>
      <c r="E101" s="205"/>
      <c r="F101" s="205"/>
      <c r="G101" s="206"/>
      <c r="H101" s="206"/>
      <c r="I101" s="44"/>
    </row>
    <row r="102" spans="1:9" ht="15">
      <c r="A102" s="205"/>
      <c r="B102" s="206"/>
      <c r="C102" s="206"/>
      <c r="D102" s="205"/>
      <c r="E102" s="205"/>
      <c r="F102" s="205"/>
      <c r="G102" s="206"/>
      <c r="H102" s="206"/>
      <c r="I102" s="44"/>
    </row>
    <row r="103" spans="1:9" ht="15">
      <c r="A103" s="205"/>
      <c r="B103" s="206"/>
      <c r="C103" s="206"/>
      <c r="D103" s="205"/>
      <c r="E103" s="205"/>
      <c r="F103" s="205"/>
      <c r="G103" s="206"/>
      <c r="H103" s="206"/>
      <c r="I103" s="44"/>
    </row>
    <row r="104" spans="1:9" ht="15">
      <c r="A104" s="205"/>
      <c r="B104" s="206"/>
      <c r="C104" s="206"/>
      <c r="D104" s="205"/>
      <c r="E104" s="205"/>
      <c r="F104" s="205"/>
      <c r="G104" s="206"/>
      <c r="H104" s="206"/>
      <c r="I104" s="44"/>
    </row>
    <row r="105" spans="1:9" ht="15">
      <c r="A105" s="205"/>
      <c r="B105" s="206"/>
      <c r="C105" s="206"/>
      <c r="D105" s="205"/>
      <c r="E105" s="205"/>
      <c r="F105" s="205"/>
      <c r="G105" s="206"/>
      <c r="H105" s="206"/>
      <c r="I105" s="44"/>
    </row>
    <row r="106" spans="1:9" ht="15">
      <c r="A106" s="205"/>
      <c r="B106" s="206"/>
      <c r="C106" s="206"/>
      <c r="D106" s="205"/>
      <c r="E106" s="205"/>
      <c r="F106" s="205"/>
      <c r="G106" s="206"/>
      <c r="H106" s="206"/>
      <c r="I106" s="44"/>
    </row>
    <row r="107" spans="1:9" ht="15">
      <c r="A107" s="205"/>
      <c r="B107" s="206"/>
      <c r="C107" s="206"/>
      <c r="D107" s="205"/>
      <c r="E107" s="205"/>
      <c r="F107" s="205"/>
      <c r="G107" s="206"/>
      <c r="H107" s="206"/>
      <c r="I107" s="44"/>
    </row>
    <row r="108" spans="1:9" ht="15">
      <c r="A108" s="205"/>
      <c r="B108" s="206"/>
      <c r="C108" s="206"/>
      <c r="D108" s="205"/>
      <c r="E108" s="205"/>
      <c r="F108" s="205"/>
      <c r="G108" s="206"/>
      <c r="H108" s="206"/>
      <c r="I108" s="44"/>
    </row>
    <row r="109" spans="1:9" ht="15">
      <c r="A109" s="205"/>
      <c r="B109" s="206"/>
      <c r="C109" s="206"/>
      <c r="D109" s="205"/>
      <c r="E109" s="205"/>
      <c r="F109" s="205"/>
      <c r="G109" s="206"/>
      <c r="H109" s="206"/>
      <c r="I109" s="44"/>
    </row>
    <row r="110" spans="1:9" ht="15">
      <c r="A110" s="205"/>
      <c r="B110" s="206"/>
      <c r="C110" s="206"/>
      <c r="D110" s="205"/>
      <c r="E110" s="205"/>
      <c r="F110" s="205"/>
      <c r="G110" s="206"/>
      <c r="H110" s="206"/>
      <c r="I110" s="44"/>
    </row>
    <row r="111" spans="1:9" ht="15">
      <c r="A111" s="205"/>
      <c r="B111" s="206"/>
      <c r="C111" s="206"/>
      <c r="D111" s="205"/>
      <c r="E111" s="205"/>
      <c r="F111" s="205"/>
      <c r="G111" s="206"/>
      <c r="H111" s="206"/>
      <c r="I111" s="44"/>
    </row>
    <row r="112" spans="1:9" ht="15">
      <c r="A112" s="205"/>
      <c r="B112" s="206"/>
      <c r="C112" s="206"/>
      <c r="D112" s="205"/>
      <c r="E112" s="205"/>
      <c r="F112" s="205"/>
      <c r="G112" s="206"/>
      <c r="H112" s="206"/>
      <c r="I112" s="44"/>
    </row>
    <row r="113" spans="1:9" ht="15">
      <c r="A113" s="205"/>
      <c r="B113" s="206"/>
      <c r="C113" s="206"/>
      <c r="D113" s="205"/>
      <c r="E113" s="205"/>
      <c r="F113" s="205"/>
      <c r="G113" s="206"/>
      <c r="H113" s="206"/>
      <c r="I113" s="44"/>
    </row>
    <row r="114" spans="1:9" ht="15">
      <c r="A114" s="205"/>
      <c r="B114" s="206"/>
      <c r="C114" s="206"/>
      <c r="D114" s="205"/>
      <c r="E114" s="205"/>
      <c r="F114" s="205"/>
      <c r="G114" s="206"/>
      <c r="H114" s="206"/>
      <c r="I114" s="44"/>
    </row>
    <row r="115" spans="1:9" ht="15">
      <c r="A115" s="205"/>
      <c r="B115" s="206"/>
      <c r="C115" s="206"/>
      <c r="D115" s="205"/>
      <c r="E115" s="205"/>
      <c r="F115" s="205"/>
      <c r="G115" s="206"/>
      <c r="H115" s="206"/>
      <c r="I115" s="44"/>
    </row>
    <row r="116" spans="1:9" ht="15">
      <c r="A116" s="205"/>
      <c r="B116" s="206"/>
      <c r="C116" s="206"/>
      <c r="D116" s="205"/>
      <c r="E116" s="205"/>
      <c r="F116" s="205"/>
      <c r="G116" s="206"/>
      <c r="H116" s="206"/>
      <c r="I116" s="44"/>
    </row>
    <row r="117" spans="1:9" ht="15">
      <c r="A117" s="205"/>
      <c r="B117" s="206"/>
      <c r="C117" s="206"/>
      <c r="D117" s="205"/>
      <c r="E117" s="205"/>
      <c r="F117" s="205"/>
      <c r="G117" s="206"/>
      <c r="H117" s="206"/>
      <c r="I117" s="44"/>
    </row>
    <row r="118" spans="1:9" ht="15">
      <c r="A118" s="205"/>
      <c r="B118" s="206"/>
      <c r="C118" s="206"/>
      <c r="D118" s="205"/>
      <c r="E118" s="205"/>
      <c r="F118" s="205"/>
      <c r="G118" s="206"/>
      <c r="H118" s="206"/>
      <c r="I118" s="44"/>
    </row>
    <row r="119" spans="1:9" ht="15">
      <c r="A119" s="205"/>
      <c r="B119" s="206"/>
      <c r="C119" s="206"/>
      <c r="D119" s="205"/>
      <c r="E119" s="205"/>
      <c r="F119" s="205"/>
      <c r="G119" s="206"/>
      <c r="H119" s="206"/>
      <c r="I119" s="44"/>
    </row>
    <row r="120" spans="1:9" ht="15">
      <c r="A120" s="205"/>
      <c r="B120" s="206"/>
      <c r="C120" s="206"/>
      <c r="D120" s="205"/>
      <c r="E120" s="205"/>
      <c r="F120" s="205"/>
      <c r="G120" s="206"/>
      <c r="H120" s="206"/>
      <c r="I120" s="44"/>
    </row>
    <row r="121" spans="1:9" ht="15">
      <c r="A121" s="205"/>
      <c r="B121" s="206"/>
      <c r="C121" s="206"/>
      <c r="D121" s="205"/>
      <c r="E121" s="205"/>
      <c r="F121" s="205"/>
      <c r="G121" s="206"/>
      <c r="H121" s="206"/>
      <c r="I121" s="44"/>
    </row>
    <row r="122" spans="1:9" ht="15">
      <c r="A122" s="205"/>
      <c r="B122" s="206"/>
      <c r="C122" s="206"/>
      <c r="D122" s="205"/>
      <c r="E122" s="205"/>
      <c r="F122" s="205"/>
      <c r="G122" s="206"/>
      <c r="H122" s="206"/>
      <c r="I122" s="44"/>
    </row>
    <row r="123" spans="1:9" ht="15">
      <c r="A123" s="205"/>
      <c r="B123" s="206"/>
      <c r="C123" s="206"/>
      <c r="D123" s="205"/>
      <c r="E123" s="205"/>
      <c r="F123" s="205"/>
      <c r="G123" s="206"/>
      <c r="H123" s="206"/>
      <c r="I123" s="44"/>
    </row>
    <row r="124" spans="1:9" ht="15">
      <c r="A124" s="205"/>
      <c r="B124" s="206"/>
      <c r="C124" s="206"/>
      <c r="D124" s="205"/>
      <c r="E124" s="205"/>
      <c r="F124" s="205"/>
      <c r="G124" s="206"/>
      <c r="H124" s="206"/>
      <c r="I124" s="44"/>
    </row>
    <row r="125" spans="1:9" ht="15">
      <c r="A125" s="205"/>
      <c r="B125" s="206"/>
      <c r="C125" s="206"/>
      <c r="D125" s="205"/>
      <c r="E125" s="205"/>
      <c r="F125" s="205"/>
      <c r="G125" s="206"/>
      <c r="H125" s="206"/>
      <c r="I125" s="44"/>
    </row>
    <row r="126" spans="1:9" ht="15">
      <c r="A126" s="205"/>
      <c r="B126" s="206"/>
      <c r="C126" s="206"/>
      <c r="D126" s="205"/>
      <c r="E126" s="205"/>
      <c r="F126" s="205"/>
      <c r="G126" s="206"/>
      <c r="H126" s="206"/>
      <c r="I126" s="44"/>
    </row>
    <row r="127" spans="1:9" ht="15">
      <c r="A127" s="205"/>
      <c r="B127" s="206"/>
      <c r="C127" s="206"/>
      <c r="D127" s="205"/>
      <c r="E127" s="205"/>
      <c r="F127" s="205"/>
      <c r="G127" s="206"/>
      <c r="H127" s="206"/>
      <c r="I127" s="44"/>
    </row>
    <row r="128" spans="1:9" ht="15">
      <c r="A128" s="205"/>
      <c r="B128" s="206"/>
      <c r="C128" s="206"/>
      <c r="D128" s="205"/>
      <c r="E128" s="205"/>
      <c r="F128" s="205"/>
      <c r="G128" s="206"/>
      <c r="H128" s="206"/>
      <c r="I128" s="44"/>
    </row>
    <row r="129" spans="1:9" ht="15">
      <c r="A129" s="205"/>
      <c r="B129" s="206"/>
      <c r="C129" s="206"/>
      <c r="D129" s="205"/>
      <c r="E129" s="205"/>
      <c r="F129" s="205"/>
      <c r="G129" s="206"/>
      <c r="H129" s="206"/>
      <c r="I129" s="44"/>
    </row>
    <row r="130" spans="1:9" ht="15">
      <c r="A130" s="205"/>
      <c r="B130" s="206"/>
      <c r="C130" s="206"/>
      <c r="D130" s="205"/>
      <c r="E130" s="205"/>
      <c r="F130" s="205"/>
      <c r="G130" s="206"/>
      <c r="H130" s="206"/>
      <c r="I130" s="44"/>
    </row>
    <row r="131" spans="1:9" ht="15">
      <c r="A131" s="205"/>
      <c r="B131" s="206"/>
      <c r="C131" s="206"/>
      <c r="D131" s="205"/>
      <c r="E131" s="205"/>
      <c r="F131" s="205"/>
      <c r="G131" s="206"/>
      <c r="H131" s="206"/>
      <c r="I131" s="44"/>
    </row>
    <row r="132" spans="1:9" ht="15">
      <c r="A132" s="205"/>
      <c r="B132" s="206"/>
      <c r="C132" s="206"/>
      <c r="D132" s="205"/>
      <c r="E132" s="205"/>
      <c r="F132" s="205"/>
      <c r="G132" s="206"/>
      <c r="H132" s="206"/>
      <c r="I132" s="44"/>
    </row>
    <row r="133" spans="1:9" ht="15">
      <c r="A133" s="205"/>
      <c r="B133" s="206"/>
      <c r="C133" s="206"/>
      <c r="D133" s="205"/>
      <c r="E133" s="205"/>
      <c r="F133" s="205"/>
      <c r="G133" s="206"/>
      <c r="H133" s="206"/>
      <c r="I133" s="44"/>
    </row>
    <row r="134" spans="1:9" ht="15">
      <c r="A134" s="205"/>
      <c r="B134" s="206"/>
      <c r="C134" s="206"/>
      <c r="D134" s="205"/>
      <c r="E134" s="205"/>
      <c r="F134" s="205"/>
      <c r="G134" s="206"/>
      <c r="H134" s="206"/>
      <c r="I134" s="44"/>
    </row>
    <row r="135" spans="1:9" ht="15">
      <c r="A135" s="205"/>
      <c r="B135" s="206"/>
      <c r="C135" s="206"/>
      <c r="D135" s="205"/>
      <c r="E135" s="205"/>
      <c r="F135" s="205"/>
      <c r="G135" s="206"/>
      <c r="H135" s="206"/>
      <c r="I135" s="44"/>
    </row>
    <row r="136" spans="1:9" ht="15">
      <c r="A136" s="205"/>
      <c r="B136" s="206"/>
      <c r="C136" s="206"/>
      <c r="D136" s="205"/>
      <c r="E136" s="205"/>
      <c r="F136" s="205"/>
      <c r="G136" s="206"/>
      <c r="H136" s="206"/>
      <c r="I136" s="44"/>
    </row>
    <row r="137" spans="1:9" ht="15">
      <c r="A137" s="205"/>
      <c r="B137" s="206"/>
      <c r="C137" s="206"/>
      <c r="D137" s="205"/>
      <c r="E137" s="205"/>
      <c r="F137" s="205"/>
      <c r="G137" s="206"/>
      <c r="H137" s="206"/>
      <c r="I137" s="44"/>
    </row>
    <row r="138" spans="1:9" ht="15">
      <c r="A138" s="205"/>
      <c r="B138" s="206"/>
      <c r="C138" s="206"/>
      <c r="D138" s="205"/>
      <c r="E138" s="205"/>
      <c r="F138" s="205"/>
      <c r="G138" s="206"/>
      <c r="H138" s="206"/>
      <c r="I138" s="44"/>
    </row>
    <row r="139" spans="1:9" ht="15">
      <c r="A139" s="205"/>
      <c r="B139" s="206"/>
      <c r="C139" s="206"/>
      <c r="D139" s="205"/>
      <c r="E139" s="205"/>
      <c r="F139" s="205"/>
      <c r="G139" s="206"/>
      <c r="H139" s="206"/>
      <c r="I139" s="44"/>
    </row>
    <row r="140" spans="1:9" ht="15">
      <c r="A140" s="205"/>
      <c r="B140" s="206"/>
      <c r="C140" s="206"/>
      <c r="D140" s="205"/>
      <c r="E140" s="205"/>
      <c r="F140" s="205"/>
      <c r="G140" s="206"/>
      <c r="H140" s="206"/>
      <c r="I140" s="44"/>
    </row>
    <row r="141" spans="1:9" ht="15">
      <c r="A141" s="205"/>
      <c r="B141" s="206"/>
      <c r="C141" s="206"/>
      <c r="D141" s="205"/>
      <c r="E141" s="205"/>
      <c r="F141" s="205"/>
      <c r="G141" s="206"/>
      <c r="H141" s="206"/>
      <c r="I141" s="44"/>
    </row>
    <row r="142" spans="1:9" ht="15">
      <c r="A142" s="205"/>
      <c r="B142" s="206"/>
      <c r="C142" s="206"/>
      <c r="D142" s="205"/>
      <c r="E142" s="205"/>
      <c r="F142" s="205"/>
      <c r="G142" s="206"/>
      <c r="H142" s="206"/>
      <c r="I142" s="44"/>
    </row>
    <row r="143" spans="1:9" ht="15">
      <c r="A143" s="205"/>
      <c r="B143" s="206"/>
      <c r="C143" s="206"/>
      <c r="D143" s="205"/>
      <c r="E143" s="205"/>
      <c r="F143" s="205"/>
      <c r="G143" s="206"/>
      <c r="H143" s="206"/>
      <c r="I143" s="44"/>
    </row>
    <row r="144" spans="1:9" ht="15">
      <c r="A144" s="205"/>
      <c r="B144" s="206"/>
      <c r="C144" s="206"/>
      <c r="D144" s="205"/>
      <c r="E144" s="205"/>
      <c r="F144" s="205"/>
      <c r="G144" s="206"/>
      <c r="H144" s="206"/>
      <c r="I144" s="44"/>
    </row>
    <row r="145" spans="1:9" ht="15">
      <c r="A145" s="205"/>
      <c r="B145" s="206"/>
      <c r="C145" s="206"/>
      <c r="D145" s="205"/>
      <c r="E145" s="205"/>
      <c r="F145" s="205"/>
      <c r="G145" s="206"/>
      <c r="H145" s="206"/>
      <c r="I145" s="44"/>
    </row>
    <row r="146" spans="1:9" ht="15">
      <c r="A146" s="205"/>
      <c r="B146" s="206"/>
      <c r="C146" s="206"/>
      <c r="D146" s="205"/>
      <c r="E146" s="205"/>
      <c r="F146" s="205"/>
      <c r="G146" s="206"/>
      <c r="H146" s="206"/>
      <c r="I146" s="44"/>
    </row>
    <row r="147" spans="1:9" ht="15">
      <c r="A147" s="205"/>
      <c r="B147" s="206"/>
      <c r="C147" s="206"/>
      <c r="D147" s="205"/>
      <c r="E147" s="205"/>
      <c r="F147" s="205"/>
      <c r="G147" s="206"/>
      <c r="H147" s="206"/>
      <c r="I147" s="44"/>
    </row>
    <row r="148" spans="1:9" ht="15">
      <c r="A148" s="205"/>
      <c r="B148" s="206"/>
      <c r="C148" s="206"/>
      <c r="D148" s="205"/>
      <c r="E148" s="205"/>
      <c r="F148" s="205"/>
      <c r="G148" s="206"/>
      <c r="H148" s="206"/>
      <c r="I148" s="44"/>
    </row>
    <row r="149" spans="1:9" ht="15">
      <c r="A149" s="205"/>
      <c r="B149" s="206"/>
      <c r="C149" s="206"/>
      <c r="D149" s="205"/>
      <c r="E149" s="205"/>
      <c r="F149" s="205"/>
      <c r="G149" s="206"/>
      <c r="H149" s="206"/>
      <c r="I149" s="44"/>
    </row>
    <row r="150" spans="1:9" ht="15">
      <c r="A150" s="205"/>
      <c r="B150" s="206"/>
      <c r="C150" s="206"/>
      <c r="D150" s="205"/>
      <c r="E150" s="205"/>
      <c r="F150" s="205"/>
      <c r="G150" s="206"/>
      <c r="H150" s="206"/>
      <c r="I150" s="44"/>
    </row>
    <row r="151" spans="1:9" ht="15">
      <c r="A151" s="205"/>
      <c r="B151" s="206"/>
      <c r="C151" s="206"/>
      <c r="D151" s="205"/>
      <c r="E151" s="205"/>
      <c r="F151" s="205"/>
      <c r="G151" s="206"/>
      <c r="H151" s="206"/>
      <c r="I151" s="44"/>
    </row>
    <row r="152" spans="1:9" ht="15">
      <c r="A152" s="205"/>
      <c r="B152" s="206"/>
      <c r="C152" s="206"/>
      <c r="D152" s="205"/>
      <c r="E152" s="205"/>
      <c r="F152" s="205"/>
      <c r="G152" s="206"/>
      <c r="H152" s="206"/>
      <c r="I152" s="44"/>
    </row>
    <row r="153" spans="1:9" ht="15">
      <c r="A153" s="205"/>
      <c r="B153" s="206"/>
      <c r="C153" s="206"/>
      <c r="D153" s="205"/>
      <c r="E153" s="205"/>
      <c r="F153" s="205"/>
      <c r="G153" s="206"/>
      <c r="H153" s="206"/>
      <c r="I153" s="44"/>
    </row>
    <row r="154" spans="1:9" ht="15">
      <c r="A154" s="205"/>
      <c r="B154" s="206"/>
      <c r="C154" s="206"/>
      <c r="D154" s="205"/>
      <c r="E154" s="205"/>
      <c r="F154" s="205"/>
      <c r="G154" s="206"/>
      <c r="H154" s="206"/>
      <c r="I154" s="44"/>
    </row>
    <row r="155" spans="1:9" ht="15">
      <c r="A155" s="205"/>
      <c r="B155" s="206"/>
      <c r="C155" s="206"/>
      <c r="D155" s="205"/>
      <c r="E155" s="205"/>
      <c r="F155" s="205"/>
      <c r="G155" s="206"/>
      <c r="H155" s="206"/>
      <c r="I155" s="44"/>
    </row>
    <row r="156" spans="1:9" ht="15">
      <c r="A156" s="205"/>
      <c r="B156" s="206"/>
      <c r="C156" s="206"/>
      <c r="D156" s="205"/>
      <c r="E156" s="205"/>
      <c r="F156" s="205"/>
      <c r="G156" s="206"/>
      <c r="H156" s="206"/>
      <c r="I156" s="44"/>
    </row>
    <row r="157" spans="1:9" ht="15">
      <c r="A157" s="205"/>
      <c r="B157" s="206"/>
      <c r="C157" s="206"/>
      <c r="D157" s="205"/>
      <c r="E157" s="205"/>
      <c r="F157" s="205"/>
      <c r="G157" s="206"/>
      <c r="H157" s="206"/>
      <c r="I157" s="44"/>
    </row>
    <row r="158" spans="1:9" ht="15">
      <c r="A158" s="205"/>
      <c r="B158" s="206"/>
      <c r="C158" s="206"/>
      <c r="D158" s="205"/>
      <c r="E158" s="205"/>
      <c r="F158" s="205"/>
      <c r="G158" s="206"/>
      <c r="H158" s="206"/>
      <c r="I158" s="44"/>
    </row>
    <row r="159" spans="1:9" ht="15">
      <c r="A159" s="205"/>
      <c r="B159" s="206"/>
      <c r="C159" s="206"/>
      <c r="D159" s="205"/>
      <c r="E159" s="205"/>
      <c r="F159" s="205"/>
      <c r="G159" s="206"/>
      <c r="H159" s="206"/>
      <c r="I159" s="44"/>
    </row>
    <row r="160" spans="1:9" ht="15">
      <c r="A160" s="205"/>
      <c r="B160" s="206"/>
      <c r="C160" s="206"/>
      <c r="D160" s="205"/>
      <c r="E160" s="205"/>
      <c r="F160" s="205"/>
      <c r="G160" s="206"/>
      <c r="H160" s="206"/>
      <c r="I160" s="44"/>
    </row>
    <row r="161" spans="1:9" ht="15">
      <c r="A161" s="205"/>
      <c r="B161" s="206"/>
      <c r="C161" s="206"/>
      <c r="D161" s="205"/>
      <c r="E161" s="205"/>
      <c r="F161" s="205"/>
      <c r="G161" s="206"/>
      <c r="H161" s="206"/>
      <c r="I161" s="44"/>
    </row>
    <row r="162" spans="1:9" ht="15">
      <c r="A162" s="205"/>
      <c r="B162" s="206"/>
      <c r="C162" s="206"/>
      <c r="D162" s="205"/>
      <c r="E162" s="205"/>
      <c r="F162" s="205"/>
      <c r="G162" s="206"/>
      <c r="H162" s="206"/>
      <c r="I162" s="44"/>
    </row>
    <row r="163" spans="1:9" ht="15">
      <c r="A163" s="205"/>
      <c r="B163" s="206"/>
      <c r="C163" s="206"/>
      <c r="D163" s="205"/>
      <c r="E163" s="205"/>
      <c r="F163" s="205"/>
      <c r="G163" s="206"/>
      <c r="H163" s="206"/>
      <c r="I163" s="44"/>
    </row>
    <row r="164" spans="1:9" ht="15">
      <c r="A164" s="205"/>
      <c r="B164" s="206"/>
      <c r="C164" s="206"/>
      <c r="D164" s="205"/>
      <c r="E164" s="205"/>
      <c r="F164" s="205"/>
      <c r="G164" s="206"/>
      <c r="H164" s="206"/>
      <c r="I164" s="44"/>
    </row>
    <row r="165" spans="1:9" ht="15">
      <c r="A165" s="205"/>
      <c r="B165" s="206"/>
      <c r="C165" s="206"/>
      <c r="D165" s="205"/>
      <c r="E165" s="205"/>
      <c r="F165" s="205"/>
      <c r="G165" s="206"/>
      <c r="H165" s="206"/>
      <c r="I165" s="44"/>
    </row>
    <row r="166" spans="1:9" ht="15">
      <c r="A166" s="205"/>
      <c r="B166" s="206"/>
      <c r="C166" s="206"/>
      <c r="D166" s="205"/>
      <c r="E166" s="205"/>
      <c r="F166" s="205"/>
      <c r="G166" s="206"/>
      <c r="H166" s="206"/>
      <c r="I166" s="44"/>
    </row>
    <row r="167" spans="1:9" ht="15">
      <c r="A167" s="205"/>
      <c r="B167" s="206"/>
      <c r="C167" s="206"/>
      <c r="D167" s="205"/>
      <c r="E167" s="205"/>
      <c r="F167" s="205"/>
      <c r="G167" s="206"/>
      <c r="H167" s="206"/>
      <c r="I167" s="44"/>
    </row>
    <row r="168" spans="1:9" ht="15">
      <c r="A168" s="205"/>
      <c r="B168" s="206"/>
      <c r="C168" s="206"/>
      <c r="D168" s="205"/>
      <c r="E168" s="205"/>
      <c r="F168" s="205"/>
      <c r="G168" s="206"/>
      <c r="H168" s="206"/>
      <c r="I168" s="44"/>
    </row>
    <row r="169" spans="1:9" ht="15">
      <c r="A169" s="205"/>
      <c r="B169" s="206"/>
      <c r="C169" s="206"/>
      <c r="D169" s="205"/>
      <c r="E169" s="205"/>
      <c r="F169" s="205"/>
      <c r="G169" s="206"/>
      <c r="H169" s="206"/>
      <c r="I169" s="44"/>
    </row>
    <row r="170" spans="1:9" ht="15">
      <c r="A170" s="205"/>
      <c r="B170" s="206"/>
      <c r="C170" s="206"/>
      <c r="D170" s="205"/>
      <c r="E170" s="205"/>
      <c r="F170" s="205"/>
      <c r="G170" s="206"/>
      <c r="H170" s="206"/>
      <c r="I170" s="44"/>
    </row>
    <row r="171" spans="1:9" ht="15">
      <c r="A171" s="205"/>
      <c r="B171" s="206"/>
      <c r="C171" s="206"/>
      <c r="D171" s="205"/>
      <c r="E171" s="205"/>
      <c r="F171" s="205"/>
      <c r="G171" s="206"/>
      <c r="H171" s="206"/>
      <c r="I171" s="44"/>
    </row>
    <row r="172" spans="1:9" ht="15">
      <c r="A172" s="205"/>
      <c r="B172" s="206"/>
      <c r="C172" s="206"/>
      <c r="D172" s="205"/>
      <c r="E172" s="205"/>
      <c r="F172" s="205"/>
      <c r="G172" s="206"/>
      <c r="H172" s="206"/>
      <c r="I172" s="44"/>
    </row>
    <row r="173" spans="1:9" ht="15">
      <c r="A173" s="205"/>
      <c r="B173" s="206"/>
      <c r="C173" s="206"/>
      <c r="D173" s="205"/>
      <c r="E173" s="205"/>
      <c r="F173" s="205"/>
      <c r="G173" s="206"/>
      <c r="H173" s="206"/>
      <c r="I173" s="44"/>
    </row>
    <row r="174" spans="1:9" ht="15">
      <c r="A174" s="205"/>
      <c r="B174" s="206"/>
      <c r="C174" s="206"/>
      <c r="D174" s="205"/>
      <c r="E174" s="205"/>
      <c r="F174" s="205"/>
      <c r="G174" s="206"/>
      <c r="H174" s="206"/>
      <c r="I174" s="44"/>
    </row>
    <row r="175" spans="1:9" ht="15">
      <c r="A175" s="205"/>
      <c r="B175" s="206"/>
      <c r="C175" s="206"/>
      <c r="D175" s="205"/>
      <c r="E175" s="205"/>
      <c r="F175" s="205"/>
      <c r="G175" s="206"/>
      <c r="H175" s="206"/>
      <c r="I175" s="44"/>
    </row>
    <row r="176" spans="1:9" ht="15">
      <c r="A176" s="205"/>
      <c r="B176" s="206"/>
      <c r="C176" s="206"/>
      <c r="D176" s="205"/>
      <c r="E176" s="205"/>
      <c r="F176" s="205"/>
      <c r="G176" s="206"/>
      <c r="H176" s="206"/>
      <c r="I176" s="44"/>
    </row>
    <row r="177" spans="1:9" ht="15">
      <c r="A177" s="205"/>
      <c r="B177" s="206"/>
      <c r="C177" s="206"/>
      <c r="D177" s="205"/>
      <c r="E177" s="205"/>
      <c r="F177" s="205"/>
      <c r="G177" s="206"/>
      <c r="H177" s="206"/>
      <c r="I177" s="44"/>
    </row>
    <row r="178" spans="1:9" ht="15">
      <c r="A178" s="205"/>
      <c r="B178" s="206"/>
      <c r="C178" s="206"/>
      <c r="D178" s="205"/>
      <c r="E178" s="205"/>
      <c r="F178" s="205"/>
      <c r="G178" s="206"/>
      <c r="H178" s="206"/>
      <c r="I178" s="44"/>
    </row>
    <row r="179" spans="1:9" ht="15">
      <c r="A179" s="205"/>
      <c r="B179" s="206"/>
      <c r="C179" s="206"/>
      <c r="D179" s="205"/>
      <c r="E179" s="205"/>
      <c r="F179" s="205"/>
      <c r="G179" s="206"/>
      <c r="H179" s="206"/>
      <c r="I179" s="44"/>
    </row>
    <row r="180" spans="1:9" ht="15">
      <c r="A180" s="205"/>
      <c r="B180" s="206"/>
      <c r="C180" s="206"/>
      <c r="D180" s="205"/>
      <c r="E180" s="205"/>
      <c r="F180" s="205"/>
      <c r="G180" s="206"/>
      <c r="H180" s="206"/>
      <c r="I180" s="44"/>
    </row>
    <row r="181" spans="1:9" ht="15">
      <c r="A181" s="205"/>
      <c r="B181" s="206"/>
      <c r="C181" s="206"/>
      <c r="D181" s="205"/>
      <c r="E181" s="205"/>
      <c r="F181" s="205"/>
      <c r="G181" s="206"/>
      <c r="H181" s="206"/>
      <c r="I181" s="44"/>
    </row>
    <row r="182" spans="1:9" ht="15">
      <c r="A182" s="205"/>
      <c r="B182" s="206"/>
      <c r="C182" s="206"/>
      <c r="D182" s="205"/>
      <c r="E182" s="205"/>
      <c r="F182" s="205"/>
      <c r="G182" s="206"/>
      <c r="H182" s="206"/>
      <c r="I182" s="44"/>
    </row>
    <row r="183" spans="1:9" ht="15">
      <c r="A183" s="205"/>
      <c r="B183" s="206"/>
      <c r="C183" s="206"/>
      <c r="D183" s="205"/>
      <c r="E183" s="205"/>
      <c r="F183" s="205"/>
      <c r="G183" s="206"/>
      <c r="H183" s="206"/>
      <c r="I183" s="44"/>
    </row>
    <row r="184" spans="1:9" ht="15">
      <c r="A184" s="205"/>
      <c r="B184" s="206"/>
      <c r="C184" s="206"/>
      <c r="D184" s="205"/>
      <c r="E184" s="205"/>
      <c r="F184" s="205"/>
      <c r="G184" s="206"/>
      <c r="H184" s="206"/>
      <c r="I184" s="44"/>
    </row>
    <row r="185" spans="1:9" ht="15">
      <c r="A185" s="205"/>
      <c r="B185" s="206"/>
      <c r="C185" s="206"/>
      <c r="D185" s="205"/>
      <c r="E185" s="205"/>
      <c r="F185" s="205"/>
      <c r="G185" s="206"/>
      <c r="H185" s="206"/>
      <c r="I185" s="44"/>
    </row>
    <row r="186" spans="1:9" ht="15">
      <c r="A186" s="205"/>
      <c r="B186" s="206"/>
      <c r="C186" s="206"/>
      <c r="D186" s="205"/>
      <c r="E186" s="205"/>
      <c r="F186" s="205"/>
      <c r="G186" s="206"/>
      <c r="H186" s="206"/>
      <c r="I186" s="44"/>
    </row>
    <row r="187" spans="1:9" ht="15">
      <c r="A187" s="205"/>
      <c r="B187" s="206"/>
      <c r="C187" s="206"/>
      <c r="D187" s="205"/>
      <c r="E187" s="205"/>
      <c r="F187" s="205"/>
      <c r="G187" s="206"/>
      <c r="H187" s="206"/>
      <c r="I187" s="44"/>
    </row>
    <row r="188" spans="1:9" ht="15">
      <c r="A188" s="205"/>
      <c r="B188" s="206"/>
      <c r="C188" s="206"/>
      <c r="D188" s="205"/>
      <c r="E188" s="205"/>
      <c r="F188" s="205"/>
      <c r="G188" s="206"/>
      <c r="H188" s="206"/>
      <c r="I188" s="44"/>
    </row>
    <row r="189" spans="1:9" ht="15">
      <c r="A189" s="205"/>
      <c r="B189" s="206"/>
      <c r="C189" s="206"/>
      <c r="D189" s="205"/>
      <c r="E189" s="205"/>
      <c r="F189" s="205"/>
      <c r="G189" s="206"/>
      <c r="H189" s="206"/>
      <c r="I189" s="44"/>
    </row>
  </sheetData>
  <mergeCells count="18">
    <mergeCell ref="F41:G41"/>
    <mergeCell ref="F42:G42"/>
    <mergeCell ref="D9:D10"/>
    <mergeCell ref="E9:E10"/>
    <mergeCell ref="F9:F10"/>
    <mergeCell ref="G9:G10"/>
    <mergeCell ref="F38:G38"/>
    <mergeCell ref="F39:G39"/>
    <mergeCell ref="G1:H1"/>
    <mergeCell ref="A3:H3"/>
    <mergeCell ref="E5:F5"/>
    <mergeCell ref="A6:C6"/>
    <mergeCell ref="A8:A10"/>
    <mergeCell ref="B8:B10"/>
    <mergeCell ref="C8:E8"/>
    <mergeCell ref="F8:G8"/>
    <mergeCell ref="H8:H10"/>
    <mergeCell ref="C9:C10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B32:G33 B29:G3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B17:G18 B34:G34 B36:G36 B25:G27">
      <formula1>-999999999999999</formula1>
      <formula2>999999999</formula2>
    </dataValidation>
  </dataValidations>
  <pageMargins left="0.41" right="0.26" top="0.23622047244094491" bottom="0.35433070866141736" header="0.15748031496062992" footer="0.23622047244094491"/>
  <pageSetup scale="6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справка № 1-КИС-БАЛАНС</vt:lpstr>
      <vt:lpstr>справка № 2-КИС-ОД</vt:lpstr>
      <vt:lpstr>справка № 3-КИС-ОПП</vt:lpstr>
      <vt:lpstr>справка № 4-КИС-ОСК</vt:lpstr>
      <vt:lpstr>'справка № 1-КИС-БАЛАНС'!Print_Titles</vt:lpstr>
      <vt:lpstr>'справка № 2-КИС-ОД'!Print_Titles</vt:lpstr>
      <vt:lpstr>'справка № 3-КИС-ОПП'!Print_Titles</vt:lpstr>
      <vt:lpstr>'справка № 4-КИС-ОСК'!Print_Titles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dcterms:created xsi:type="dcterms:W3CDTF">2016-03-30T12:34:09Z</dcterms:created>
  <dcterms:modified xsi:type="dcterms:W3CDTF">2016-03-30T12:34:33Z</dcterms:modified>
</cp:coreProperties>
</file>