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<sst xmlns="http://schemas.openxmlformats.org/spreadsheetml/2006/main" count="4316" uniqueCount="1002">
  <si>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</si>
  <si>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</si>
  <si>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</si>
  <si>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</si>
  <si>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</si>
  <si>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</si>
  <si>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</si>
  <si>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</si>
  <si>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</si>
  <si>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</si>
  <si>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</si>
  <si>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</si>
  <si>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</si>
  <si>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</si>
  <si>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</si>
  <si>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</si>
  <si>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</si>
  <si>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</si>
  <si>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</si>
  <si>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</si>
  <si>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</si>
  <si>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</si>
  <si>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</si>
  <si>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</si>
  <si>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</si>
  <si>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</si>
  <si>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</si>
  <si>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</si>
  <si>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</si>
  <si>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</si>
  <si>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</si>
  <si>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</si>
  <si>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</si>
  <si>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</si>
  <si>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</si>
  <si>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</si>
  <si>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</si>
  <si>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</si>
  <si>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</si>
  <si>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</si>
  <si>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</si>
  <si>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</si>
  <si>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</si>
  <si>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</si>
  <si>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</si>
  <si>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</si>
  <si>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</si>
  <si>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</si>
  <si>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</si>
  <si>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</si>
  <si>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</si>
  <si>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</si>
  <si>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</si>
  <si>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</si>
  <si>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</si>
  <si>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</si>
  <si>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</si>
  <si>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</si>
  <si>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</si>
  <si>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</si>
  <si>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</si>
  <si>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</si>
  <si>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</si>
  <si>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</si>
  <si>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</si>
  <si>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</si>
  <si>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</si>
  <si>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</si>
  <si>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</si>
  <si>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</si>
  <si>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</si>
  <si>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</si>
  <si>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</si>
  <si>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</si>
  <si>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</si>
  <si>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</si>
  <si>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</si>
  <si>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</si>
  <si>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</si>
  <si>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</si>
  <si>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</si>
  <si>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</si>
  <si>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</si>
  <si>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</si>
  <si>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</si>
  <si>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</si>
  <si>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</si>
  <si>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</si>
  <si>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</si>
  <si>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</si>
  <si>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</si>
  <si>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</si>
  <si>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</si>
  <si>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</si>
  <si>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</si>
  <si>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</si>
  <si>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</si>
  <si>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</si>
  <si>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</si>
  <si>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</si>
  <si>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</si>
  <si>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</si>
  <si>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</si>
  <si>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</si>
  <si>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</si>
  <si>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</si>
  <si>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</si>
  <si>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</si>
  <si>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</si>
  <si>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</si>
  <si>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</si>
  <si>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</si>
  <si>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</si>
  <si>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</si>
  <si>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</si>
  <si>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</si>
  <si>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</si>
  <si>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</si>
  <si>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</si>
  <si>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</si>
  <si>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</si>
  <si>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</si>
  <si>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</si>
  <si>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</si>
  <si>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</si>
  <si>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</si>
  <si>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</si>
  <si>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</si>
  <si>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</si>
  <si>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</si>
  <si>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</si>
  <si>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</si>
  <si>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</si>
  <si>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</si>
  <si>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</si>
  <si>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</si>
  <si>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</si>
  <si>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</si>
  <si>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</si>
  <si>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</si>
  <si>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</si>
  <si>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</si>
  <si>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</si>
  <si>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</si>
  <si>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</si>
  <si>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</si>
  <si>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</si>
  <si>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</si>
  <si>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</si>
  <si>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</si>
  <si>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</si>
  <si>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</si>
  <si>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</si>
  <si>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</si>
  <si>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</si>
  <si>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</si>
  <si>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</si>
  <si>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</si>
  <si>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</si>
  <si>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</si>
  <si>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</si>
  <si>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</si>
  <si>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</si>
  <si>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</si>
  <si>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</si>
  <si>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</si>
  <si>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</si>
  <si>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</si>
  <si>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</si>
  <si>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</si>
  <si>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</si>
  <si>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</si>
  <si>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</si>
  <si>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</si>
  <si>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</si>
  <si>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</si>
  <si>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</si>
  <si>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</si>
  <si>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</si>
  <si>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</si>
  <si>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</si>
  <si>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</si>
  <si>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</si>
  <si>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</si>
  <si>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</si>
  <si>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</si>
  <si>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</si>
  <si>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</si>
  <si>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</si>
  <si>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</si>
  <si>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</si>
  <si>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</si>
  <si>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</si>
  <si>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</si>
  <si>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</si>
  <si>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</si>
  <si>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</si>
  <si>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</si>
  <si>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</si>
  <si>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</si>
  <si>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</si>
  <si>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</si>
  <si>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</si>
  <si>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</si>
  <si>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</si>
  <si>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</si>
  <si>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</si>
  <si>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</si>
  <si>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</si>
  <si>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</si>
  <si>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</si>
  <si>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</si>
  <si>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</si>
  <si>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</si>
  <si>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</si>
  <si>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</si>
  <si>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</si>
  <si>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</si>
  <si>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</si>
  <si>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</si>
  <si>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</si>
  <si>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</si>
  <si>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</si>
  <si>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</si>
  <si>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</si>
  <si>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</si>
  <si>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</si>
  <si>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</si>
  <si>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</si>
  <si>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</si>
  <si>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</si>
  <si>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</si>
  <si>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</si>
  <si>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</si>
  <si>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</si>
  <si>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</si>
  <si>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</si>
  <si>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</si>
  <si>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</si>
  <si>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</si>
  <si>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</si>
  <si>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</si>
  <si>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</si>
  <si>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</si>
  <si>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</si>
  <si>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</si>
  <si>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</si>
  <si>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</si>
  <si>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</si>
  <si>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</si>
  <si>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</si>
  <si>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</si>
  <si>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</si>
  <si>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</si>
  <si>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</si>
  <si>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</si>
  <si>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</si>
  <si>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</si>
  <si>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</si>
  <si>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</si>
  <si>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</si>
  <si>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</si>
  <si>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</si>
  <si>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</si>
  <si>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</si>
  <si>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</si>
  <si>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</si>
  <si>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</si>
  <si>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</si>
  <si>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</si>
  <si>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</si>
  <si>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</si>
  <si>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</si>
  <si>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</si>
  <si>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</si>
  <si>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</si>
  <si>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</si>
  <si>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</si>
  <si>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</si>
  <si>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</si>
  <si>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</si>
  <si>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</si>
  <si>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</si>
  <si>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</si>
  <si>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</si>
  <si>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</si>
  <si>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</si>
  <si>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</si>
  <si>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</si>
  <si>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</si>
  <si>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</si>
  <si>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</si>
  <si>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</si>
  <si>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</si>
  <si>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</si>
  <si>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</si>
  <si>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</si>
  <si>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</si>
  <si>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</si>
  <si>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</si>
  <si>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</si>
  <si>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</si>
  <si>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</si>
  <si>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</si>
  <si>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</si>
  <si>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</si>
  <si>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</si>
  <si>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</si>
  <si>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</si>
  <si>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</si>
  <si>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</si>
  <si>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</si>
  <si>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</si>
  <si>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</si>
  <si>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</si>
  <si>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</si>
  <si>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</si>
  <si>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</si>
  <si>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</si>
  <si>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</si>
  <si>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</si>
  <si>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</si>
  <si>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</si>
  <si>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</si>
  <si>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</si>
  <si>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</si>
  <si>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</si>
  <si>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</si>
  <si>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</si>
  <si>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</si>
  <si>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</si>
  <si>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</si>
  <si>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</si>
  <si>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</si>
  <si>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</si>
  <si>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</si>
  <si>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</si>
  <si>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</si>
  <si>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</si>
  <si>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</si>
  <si>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</si>
  <si>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</si>
  <si>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</si>
  <si>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</si>
  <si>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</si>
  <si>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</si>
  <si>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</si>
  <si>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</si>
  <si>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</si>
  <si>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</si>
  <si>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</si>
  <si>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</si>
  <si>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</si>
  <si>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</si>
  <si>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</si>
  <si>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</si>
  <si>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</si>
  <si>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</si>
  <si>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</si>
  <si>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</si>
  <si>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</si>
  <si>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</si>
  <si>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</si>
  <si>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</si>
  <si>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</si>
  <si>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</si>
  <si>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</si>
  <si>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</si>
  <si>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</si>
  <si>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</si>
  <si>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</si>
  <si>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</si>
  <si>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</si>
  <si>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</si>
  <si>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</si>
  <si>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</si>
  <si>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</si>
  <si>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</si>
  <si>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</si>
  <si>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</si>
  <si>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</si>
  <si>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</si>
  <si>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</si>
  <si>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</si>
  <si>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</si>
  <si>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</si>
  <si>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</si>
  <si>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</si>
  <si>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</si>
  <si>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</si>
  <si>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</si>
  <si>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</si>
  <si>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</si>
  <si>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</si>
  <si>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</si>
  <si>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</si>
  <si>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</si>
  <si>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</si>
  <si>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</si>
  <si>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</si>
  <si>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</si>
  <si>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</si>
  <si>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</si>
  <si>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</si>
  <si>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</si>
  <si>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</si>
  <si>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</si>
  <si>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</si>
  <si>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</si>
  <si>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</si>
  <si>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</si>
  <si>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</si>
  <si>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</si>
  <si>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</si>
  <si>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</si>
  <si>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</si>
  <si>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</si>
  <si>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</si>
  <si>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</si>
  <si>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</si>
  <si>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</si>
  <si>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</si>
  <si>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</si>
  <si>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</si>
  <si>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</si>
  <si>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</si>
  <si>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</si>
  <si>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</si>
  <si>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</si>
  <si>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</si>
  <si>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</si>
  <si>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</si>
  <si>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</si>
  <si>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</si>
  <si>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</si>
  <si>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</si>
  <si>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</si>
  <si>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</si>
  <si>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</si>
  <si>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</si>
  <si>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</si>
  <si>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</si>
  <si>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</si>
  <si>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</si>
  <si>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</si>
  <si>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</si>
  <si>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</si>
  <si>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</si>
  <si>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</si>
  <si>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</si>
  <si>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</si>
  <si>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</si>
  <si>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</si>
  <si>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</si>
  <si>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</si>
  <si>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</si>
  <si>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</si>
  <si>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</si>
  <si>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</si>
  <si>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</si>
  <si>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</si>
  <si>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</si>
  <si>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</si>
  <si>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</si>
  <si>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</si>
  <si>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</si>
  <si>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</si>
  <si>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</si>
  <si>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</si>
  <si>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</si>
  <si>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</si>
  <si>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</si>
  <si>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</si>
  <si>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</si>
  <si>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</si>
  <si>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</si>
  <si>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</si>
  <si>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</si>
  <si>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</si>
  <si>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</si>
  <si>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</si>
  <si>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</si>
  <si>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</si>
  <si>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</si>
  <si>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</si>
  <si>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</si>
  <si>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</si>
  <si>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</si>
  <si>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</si>
  <si>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</si>
  <si>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</si>
  <si>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</si>
  <si>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</si>
  <si>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</si>
  <si>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</si>
  <si>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</si>
  <si>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</si>
  <si>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</si>
  <si>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</si>
  <si>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</si>
  <si>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</si>
  <si>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</si>
  <si>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</si>
  <si>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</si>
  <si>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</si>
  <si>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</si>
  <si>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</si>
  <si>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</si>
  <si>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</si>
  <si>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</si>
  <si>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</si>
  <si>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</si>
  <si>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</si>
  <si>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</si>
  <si>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</si>
  <si>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</si>
  <si>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</si>
  <si>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</si>
  <si>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</si>
  <si>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</si>
  <si>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</si>
  <si>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</si>
  <si>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</si>
  <si>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</si>
  <si>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</si>
  <si>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</si>
  <si>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</si>
  <si>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</si>
  <si>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</si>
  <si>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</si>
  <si>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</si>
  <si>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</si>
  <si>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</si>
  <si>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</si>
  <si>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</si>
  <si>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</si>
  <si>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</si>
  <si>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</si>
  <si>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</si>
  <si>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</si>
  <si>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</si>
  <si>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</si>
  <si>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</si>
  <si>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</si>
  <si>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</si>
  <si>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</si>
  <si>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</si>
  <si>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</si>
  <si>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</si>
  <si>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</si>
  <si>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</si>
  <si>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</si>
  <si>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</si>
  <si>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</si>
  <si>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</si>
  <si>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</si>
  <si>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</si>
  <si>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</si>
  <si>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</si>
  <si>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</si>
  <si>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</si>
  <si>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</si>
  <si>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</si>
  <si>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</si>
  <si>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</si>
  <si>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</si>
  <si>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</si>
  <si>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</si>
  <si>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</si>
  <si>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</si>
  <si>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</si>
  <si>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</si>
  <si>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</si>
  <si>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</si>
  <si>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</si>
  <si>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</si>
  <si>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</si>
  <si>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</si>
  <si>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</si>
  <si>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</si>
  <si>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</si>
  <si>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</si>
  <si>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</si>
  <si>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</si>
  <si>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</si>
  <si>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</si>
  <si>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</si>
  <si>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</si>
  <si>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</si>
  <si>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</si>
  <si>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</si>
  <si>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</si>
  <si>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</si>
  <si>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</si>
  <si>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</si>
  <si>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</si>
  <si>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</si>
  <si>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</si>
  <si>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</si>
  <si>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</si>
  <si>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</si>
  <si>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</si>
  <si>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</si>
  <si>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</si>
  <si>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</si>
  <si>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</si>
  <si>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</si>
  <si>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</si>
  <si>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</si>
  <si>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</si>
  <si>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</si>
  <si>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</si>
  <si>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</si>
  <si>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</si>
  <si>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</si>
  <si>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</si>
  <si>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</si>
  <si>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</si>
  <si>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</si>
  <si>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</si>
  <si>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</si>
  <si>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</si>
  <si>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</si>
  <si>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</si>
  <si>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</si>
  <si>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</si>
  <si>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</si>
  <si>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</si>
  <si>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</si>
  <si>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</si>
  <si>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</si>
  <si>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</si>
  <si>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</si>
  <si>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</si>
  <si>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</si>
  <si>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</si>
  <si>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</si>
  <si>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</si>
  <si>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</si>
  <si>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</si>
  <si>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</si>
  <si>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</si>
  <si>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</si>
  <si>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</si>
  <si>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</si>
  <si>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</si>
  <si>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</si>
  <si>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</si>
  <si>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</si>
  <si>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</si>
  <si>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</si>
  <si>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</si>
  <si>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</si>
  <si>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</si>
  <si>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</si>
  <si>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</si>
  <si>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</si>
  <si>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</si>
  <si>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</si>
  <si>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</si>
  <si>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</si>
  <si>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</si>
  <si>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</si>
  <si>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</si>
  <si>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</si>
  <si>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</si>
  <si>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</si>
  <si>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</si>
  <si>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</si>
  <si>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</si>
  <si>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</si>
  <si>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</si>
  <si>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</si>
  <si>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</si>
  <si>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</si>
  <si>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</si>
  <si>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</si>
  <si>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</si>
  <si>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</si>
  <si>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</si>
  <si>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</si>
  <si>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</si>
  <si>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</si>
  <si>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</si>
  <si>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</si>
  <si>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</si>
  <si>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</si>
  <si>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</si>
  <si>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</si>
  <si>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</si>
  <si>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</si>
  <si>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</si>
  <si>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</si>
  <si>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</si>
  <si>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</si>
  <si>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</si>
  <si>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</si>
  <si>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</si>
  <si>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</si>
  <si>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</si>
  <si>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</si>
  <si>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</si>
  <si>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</si>
  <si>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</si>
  <si>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</si>
  <si>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</si>
  <si>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</si>
  <si>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</si>
  <si>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</si>
  <si>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</si>
  <si>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</si>
  <si>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</si>
  <si>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</si>
  <si>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</si>
  <si>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</si>
  <si>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</si>
  <si>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</si>
  <si>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</si>
  <si>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</si>
  <si>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</si>
  <si>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</si>
  <si>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</si>
  <si>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</si>
  <si>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</si>
  <si>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</si>
  <si>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</si>
  <si>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</si>
  <si>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</si>
  <si>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</si>
  <si>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</si>
  <si>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</si>
  <si>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</si>
  <si>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</si>
  <si>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</si>
  <si>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</si>
  <si>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</si>
  <si>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</si>
  <si>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</si>
  <si>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</si>
  <si>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</si>
  <si>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</si>
  <si>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</si>
  <si>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</si>
  <si>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</si>
  <si>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</si>
  <si>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</si>
  <si>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</si>
  <si>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</si>
  <si>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</si>
  <si>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</si>
  <si>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</si>
  <si>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</si>
  <si>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</si>
  <si>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</si>
  <si>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</si>
  <si>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</si>
  <si>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</si>
  <si>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</si>
  <si>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</si>
  <si>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</si>
  <si>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</si>
  <si>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</si>
  <si>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</si>
  <si>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</si>
  <si>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</si>
  <si>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</si>
  <si>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</si>
  <si>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</si>
  <si>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</si>
  <si>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</si>
  <si>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</si>
  <si>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</si>
  <si>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</si>
  <si>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</si>
  <si>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</si>
  <si>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</si>
  <si>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</si>
  <si>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</si>
  <si>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</si>
  <si>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</si>
  <si>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</si>
  <si>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</si>
  <si>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</si>
  <si>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</si>
  <si>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</si>
  <si>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</si>
  <si>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</si>
  <si>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</si>
  <si>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</si>
  <si>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</si>
  <si>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</si>
  <si>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</si>
  <si>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</si>
  <si>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</si>
  <si>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</si>
  <si>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</si>
  <si>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</si>
  <si>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</si>
  <si>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</si>
  <si>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</si>
  <si>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</si>
  <si>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</si>
  <si>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</si>
  <si>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</si>
  <si>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</si>
  <si>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</si>
  <si>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</si>
  <si>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</si>
  <si>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</si>
  <si>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</si>
  <si>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</si>
  <si>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</si>
  <si>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</si>
  <si>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</si>
  <si>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</si>
  <si>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</si>
  <si>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</si>
  <si>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</si>
  <si>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</si>
  <si>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</si>
  <si>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</si>
  <si>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</si>
  <si>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</si>
  <si>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</si>
  <si>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</si>
  <si>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</si>
  <si>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</si>
  <si>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</si>
  <si>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</si>
  <si>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</si>
  <si>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</si>
  <si>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</si>
  <si>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</si>
  <si>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</si>
  <si>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</si>
  <si>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</si>
  <si>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</si>
  <si>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</si>
  <si>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</si>
  <si>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</si>
  <si>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</si>
  <si>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</si>
  <si>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</si>
  <si>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</si>
  <si>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</si>
  <si>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</si>
  <si>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</si>
  <si>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</si>
  <si>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</si>
  <si>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</si>
  <si>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</si>
  <si>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</si>
  <si>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</si>
  <si>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</si>
  <si>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</si>
  <si>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</si>
  <si>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</si>
  <si>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</si>
  <si>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</si>
  <si>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</si>
  <si>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</si>
  <si>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</si>
  <si>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</si>
  <si>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</si>
  <si>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</si>
  <si>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</si>
  <si>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</si>
  <si>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</si>
  <si>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</si>
  <si>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</si>
  <si>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</si>
  <si>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</si>
  <si>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</si>
  <si>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</si>
  <si>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</si>
  <si>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</si>
  <si>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</si>
  <si>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</si>
  <si>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</si>
  <si>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</si>
  <si>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</si>
  <si>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</si>
  <si>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</si>
  <si>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</si>
  <si>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</si>
  <si>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</si>
  <si>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</si>
  <si>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</si>
  <si>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</si>
  <si>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</si>
  <si>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</si>
  <si>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</si>
  <si>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</si>
  <si>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</si>
  <si>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</si>
  <si>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</si>
  <si>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</si>
  <si>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</si>
  <si>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</si>
  <si>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</si>
  <si>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</si>
  <si>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</si>
  <si>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</si>
  <si>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</si>
  <si>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</si>
  <si>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</si>
  <si>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</si>
  <si>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</si>
  <si>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</si>
  <si>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</si>
  <si>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</si>
  <si>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</si>
  <si>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</si>
  <si>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</si>
  <si>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</si>
  <si>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</si>
  <si>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</si>
  <si>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</si>
  <si>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</si>
  <si>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</si>
  <si>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</si>
  <si>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</si>
  <si>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</si>
  <si>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</si>
  <si>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</si>
  <si>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</si>
  <si>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</si>
  <si>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</si>
  <si>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</si>
  <si>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</si>
  <si>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</si>
  <si>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</si>
  <si>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</si>
  <si>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</si>
  <si>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</si>
  <si>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</si>
  <si>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</si>
  <si>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</si>
  <si>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</si>
  <si>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</si>
  <si>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</si>
  <si>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</si>
  <si>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</si>
  <si>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</si>
  <si>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</si>
  <si>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</si>
  <si>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</si>
  <si>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</si>
  <si>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</si>
  <si>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</si>
  <si>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</si>
  <si>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</si>
  <si>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</si>
  <si>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</si>
  <si>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</si>
  <si>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</si>
  <si>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</si>
  <si>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</si>
  <si>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</si>
  <si>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</si>
  <si>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</si>
  <si>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</si>
  <si>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</si>
  <si>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</si>
  <si>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</si>
  <si>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</si>
  <si>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</si>
  <si>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</si>
  <si>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</si>
  <si>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</si>
  <si>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</si>
  <si>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</si>
  <si>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</si>
  <si>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</si>
  <si>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</si>
  <si>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</si>
  <si>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</si>
  <si>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</si>
  <si>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</si>
  <si>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</si>
  <si>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</si>
  <si>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</si>
  <si>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</si>
  <si>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</si>
  <si>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</si>
  <si>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</si>
  <si>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</si>
  <si>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</si>
  <si>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</si>
  <si>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Трансстрой Автоматика и монтажи АД</t>
  </si>
  <si>
    <t>831553170</t>
  </si>
  <si>
    <t>Стоян Стовнов и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</si>
  <si>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</si>
  <si>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</si>
  <si>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</si>
  <si>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</si>
  <si>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</si>
  <si>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</si>
  <si>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</si>
  <si>
    <t>Стоян Стоянов</t>
  </si>
  <si>
    <t>Павкин Стоянов</t>
  </si>
  <si>
    <t>Павлин Стоянов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</si>
</sst>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45502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Иванка Атанасова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45502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6811</v>
      </c>
      <c r="D6" s="675">
        <f aca="true" t="shared" si="0" ref="D6:D15">C6-E6</f>
        <v>0</v>
      </c>
      <c r="E6" s="674">
        <f>'1-Баланс'!G95</f>
        <v>6811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5816</v>
      </c>
      <c r="D7" s="675">
        <f t="shared" si="0"/>
        <v>5761</v>
      </c>
      <c r="E7" s="674">
        <f>'1-Баланс'!G18</f>
        <v>55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-155</v>
      </c>
      <c r="D8" s="675">
        <f t="shared" si="0"/>
        <v>0</v>
      </c>
      <c r="E8" s="674">
        <f>ABS('2-Отчет за доходите'!C44)-ABS('2-Отчет за доходите'!G44)</f>
        <v>-155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5816</v>
      </c>
      <c r="D11" s="675">
        <f t="shared" si="0"/>
        <v>0</v>
      </c>
      <c r="E11" s="674">
        <f>'4-Отчет за собствения капитал'!L34</f>
        <v>5816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-0.6275303643724697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-0.026650618982118294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-0.15577889447236182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-0.02275730436059316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0.6144278606965174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0.08064516129032258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0.08064516129032258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0.07258064516129033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0.07258064516129033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0.03642530600206459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0.036264865658493614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0.09675415437179687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0.17107977991746903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0.14608721186316254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0.012145748987854251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331.6666666666667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24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18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58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6723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6781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6811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5646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5654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262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262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-155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107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5816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623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623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365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73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181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92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372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372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6811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95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271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402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402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402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402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247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247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247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155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247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155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155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155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316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-89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-121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-76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24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5646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5646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5646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5646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385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385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-123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262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262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-123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-123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-155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123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-155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-155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5971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5971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-155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5816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5816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24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40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454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6723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7177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8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11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11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24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8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205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48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465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6723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7188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24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8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205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48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465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6723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7188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162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205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28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404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404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3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163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205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30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407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407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163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205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30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407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407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24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13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18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58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6723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6781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623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15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350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73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181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92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84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372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995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83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348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73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179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92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84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355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438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540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15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15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17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557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24</v>
      </c>
      <c r="D12" s="196">
        <v>24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13</v>
      </c>
      <c r="D15" s="196">
        <v>14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18</v>
      </c>
      <c r="D17" s="196">
        <v>12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58</v>
      </c>
      <c r="D20" s="598">
        <f>SUM(D12:D19)</f>
        <v>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6723</v>
      </c>
      <c r="D21" s="477">
        <v>6723</v>
      </c>
      <c r="E21" s="89" t="s">
        <v>58</v>
      </c>
      <c r="F21" s="93" t="s">
        <v>59</v>
      </c>
      <c r="G21" s="197">
        <v>5646</v>
      </c>
      <c r="H21" s="196">
        <v>5646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5654</v>
      </c>
      <c r="H26" s="598">
        <f>H20+H21+H22</f>
        <v>5654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262</v>
      </c>
      <c r="H28" s="596">
        <f>SUM(H29:H31)</f>
        <v>125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262</v>
      </c>
      <c r="H29" s="196">
        <v>248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-123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137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107</v>
      </c>
      <c r="H34" s="598">
        <f>H28+H32+H33</f>
        <v>262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5816</v>
      </c>
      <c r="H37" s="600">
        <f>H26+H18+H34</f>
        <v>5971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623</v>
      </c>
      <c r="H54" s="196">
        <v>623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6781</v>
      </c>
      <c r="D56" s="602">
        <f>D20+D21+D22+D28+D33+D46+D52+D54+D55</f>
        <v>6773</v>
      </c>
      <c r="E56" s="100" t="s">
        <v>850</v>
      </c>
      <c r="F56" s="99" t="s">
        <v>172</v>
      </c>
      <c r="G56" s="599">
        <f>G50+G52+G53+G54+G55</f>
        <v>623</v>
      </c>
      <c r="H56" s="600">
        <f>H50+H52+H53+H54+H55</f>
        <v>623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365</v>
      </c>
      <c r="H61" s="596">
        <f>SUM(H62:H68)</f>
        <v>201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</v>
      </c>
      <c r="H62" s="196">
        <v>15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73</v>
      </c>
      <c r="H64" s="196">
        <v>82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181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92</v>
      </c>
      <c r="H68" s="196">
        <v>86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19</v>
      </c>
      <c r="E69" s="201" t="s">
        <v>79</v>
      </c>
      <c r="F69" s="93" t="s">
        <v>216</v>
      </c>
      <c r="G69" s="197">
        <v>7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372</v>
      </c>
      <c r="H71" s="598">
        <f>H59+H60+H61+H69+H70</f>
        <v>201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372</v>
      </c>
      <c r="H79" s="600">
        <f>H71+H73+H75+H77</f>
        <v>201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</v>
      </c>
      <c r="D94" s="602">
        <f>D65+D76+D85+D92+D93</f>
        <v>22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6811</v>
      </c>
      <c r="D95" s="604">
        <f>D94+D56</f>
        <v>6795</v>
      </c>
      <c r="E95" s="229" t="s">
        <v>941</v>
      </c>
      <c r="F95" s="489" t="s">
        <v>268</v>
      </c>
      <c r="G95" s="603">
        <f>G37+G40+G56+G79</f>
        <v>6811</v>
      </c>
      <c r="H95" s="604">
        <f>H37+H40+H56+H79</f>
        <v>6795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45502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Атанасова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999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1001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8" sqref="G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</v>
      </c>
      <c r="D12" s="317">
        <v>11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95</v>
      </c>
      <c r="D13" s="317">
        <v>123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</v>
      </c>
      <c r="D14" s="317">
        <v>3</v>
      </c>
      <c r="E14" s="245" t="s">
        <v>285</v>
      </c>
      <c r="F14" s="240" t="s">
        <v>286</v>
      </c>
      <c r="G14" s="316">
        <v>247</v>
      </c>
      <c r="H14" s="317">
        <v>253</v>
      </c>
    </row>
    <row r="15" spans="1:8" ht="15.75">
      <c r="A15" s="194" t="s">
        <v>287</v>
      </c>
      <c r="B15" s="190" t="s">
        <v>288</v>
      </c>
      <c r="C15" s="316">
        <v>271</v>
      </c>
      <c r="D15" s="317">
        <v>70</v>
      </c>
      <c r="E15" s="245" t="s">
        <v>79</v>
      </c>
      <c r="F15" s="240" t="s">
        <v>289</v>
      </c>
      <c r="G15" s="316"/>
      <c r="H15" s="317">
        <v>567</v>
      </c>
    </row>
    <row r="16" spans="1:8" ht="15.75">
      <c r="A16" s="194" t="s">
        <v>290</v>
      </c>
      <c r="B16" s="190" t="s">
        <v>291</v>
      </c>
      <c r="C16" s="316">
        <v>17</v>
      </c>
      <c r="D16" s="317">
        <v>14</v>
      </c>
      <c r="E16" s="236" t="s">
        <v>52</v>
      </c>
      <c r="F16" s="264" t="s">
        <v>292</v>
      </c>
      <c r="G16" s="628">
        <f>SUM(G12:G15)</f>
        <v>247</v>
      </c>
      <c r="H16" s="629">
        <f>SUM(H12:H15)</f>
        <v>820</v>
      </c>
    </row>
    <row r="17" spans="1:8" ht="31.5">
      <c r="A17" s="194" t="s">
        <v>293</v>
      </c>
      <c r="B17" s="190" t="s">
        <v>294</v>
      </c>
      <c r="C17" s="316"/>
      <c r="D17" s="317">
        <v>323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22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402</v>
      </c>
      <c r="D22" s="629">
        <f>SUM(D12:D18)+D19</f>
        <v>566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402</v>
      </c>
      <c r="D31" s="635">
        <f>D29+D22</f>
        <v>566</v>
      </c>
      <c r="E31" s="251" t="s">
        <v>824</v>
      </c>
      <c r="F31" s="266" t="s">
        <v>331</v>
      </c>
      <c r="G31" s="253">
        <f>G16+G18+G27</f>
        <v>247</v>
      </c>
      <c r="H31" s="254">
        <f>H16+H18+H27</f>
        <v>820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254</v>
      </c>
      <c r="E33" s="233" t="s">
        <v>334</v>
      </c>
      <c r="F33" s="238" t="s">
        <v>335</v>
      </c>
      <c r="G33" s="628">
        <f>IF((C31-G31)&gt;0,C31-G31,0)</f>
        <v>155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402</v>
      </c>
      <c r="D36" s="637">
        <f>D31-D34+D35</f>
        <v>566</v>
      </c>
      <c r="E36" s="262" t="s">
        <v>346</v>
      </c>
      <c r="F36" s="256" t="s">
        <v>347</v>
      </c>
      <c r="G36" s="267">
        <f>G35-G34+G31</f>
        <v>247</v>
      </c>
      <c r="H36" s="268">
        <f>H35-H34+H31</f>
        <v>820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254</v>
      </c>
      <c r="E37" s="261" t="s">
        <v>350</v>
      </c>
      <c r="F37" s="266" t="s">
        <v>351</v>
      </c>
      <c r="G37" s="253">
        <f>IF((C36-G36)&gt;0,C36-G36,0)</f>
        <v>155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254</v>
      </c>
      <c r="E42" s="247" t="s">
        <v>362</v>
      </c>
      <c r="F42" s="195" t="s">
        <v>363</v>
      </c>
      <c r="G42" s="241">
        <f>IF(G37&gt;0,IF(C38+G37&lt;0,0,C38+G37),IF(C37-C38&lt;0,C38-C37,0))</f>
        <v>155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254</v>
      </c>
      <c r="E44" s="262" t="s">
        <v>369</v>
      </c>
      <c r="F44" s="269" t="s">
        <v>370</v>
      </c>
      <c r="G44" s="267">
        <f>IF(C42=0,IF(G42-G43&gt;0,G42-G43+C43,0),IF(C42-C43&lt;0,C43-C42+G43,0))</f>
        <v>155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402</v>
      </c>
      <c r="D45" s="631">
        <f>D36+D38+D42</f>
        <v>820</v>
      </c>
      <c r="E45" s="270" t="s">
        <v>373</v>
      </c>
      <c r="F45" s="272" t="s">
        <v>374</v>
      </c>
      <c r="G45" s="630">
        <f>G42+G36</f>
        <v>402</v>
      </c>
      <c r="H45" s="631">
        <f>H42+H36</f>
        <v>820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45502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Атанасова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68" sqref="A65:A6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316</v>
      </c>
      <c r="D11" s="196">
        <v>991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-89</v>
      </c>
      <c r="D12" s="196">
        <v>-693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-121</v>
      </c>
      <c r="D14" s="196">
        <v>-112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-76</v>
      </c>
      <c r="D15" s="196">
        <v>-88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24</v>
      </c>
      <c r="D21" s="659">
        <f>SUM(D11:D20)</f>
        <v>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24</v>
      </c>
      <c r="D44" s="307">
        <f>D43+D33+D21</f>
        <v>63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</v>
      </c>
      <c r="D47" s="298">
        <v>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45502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Атанасова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1001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5646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385</v>
      </c>
      <c r="J13" s="584">
        <f>'1-Баланс'!H30+'1-Баланс'!H33</f>
        <v>-123</v>
      </c>
      <c r="K13" s="585"/>
      <c r="L13" s="584">
        <f>SUM(C13:K13)</f>
        <v>5971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5646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385</v>
      </c>
      <c r="J17" s="653">
        <f t="shared" si="2"/>
        <v>-123</v>
      </c>
      <c r="K17" s="653">
        <f t="shared" si="2"/>
        <v>0</v>
      </c>
      <c r="L17" s="584">
        <f t="shared" si="1"/>
        <v>5971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-155</v>
      </c>
      <c r="K18" s="585"/>
      <c r="L18" s="584">
        <f t="shared" si="1"/>
        <v>-155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-123</v>
      </c>
      <c r="J22" s="316">
        <v>123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5646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262</v>
      </c>
      <c r="J31" s="653">
        <f t="shared" si="6"/>
        <v>-155</v>
      </c>
      <c r="K31" s="653">
        <f t="shared" si="6"/>
        <v>0</v>
      </c>
      <c r="L31" s="584">
        <f t="shared" si="1"/>
        <v>5816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5646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262</v>
      </c>
      <c r="J34" s="587">
        <f t="shared" si="7"/>
        <v>-155</v>
      </c>
      <c r="K34" s="587">
        <f t="shared" si="7"/>
        <v>0</v>
      </c>
      <c r="L34" s="651">
        <f t="shared" si="1"/>
        <v>5816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45502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Атанасова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45502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Атанасова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C53" sqref="C53:F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24</v>
      </c>
      <c r="E11" s="328"/>
      <c r="F11" s="328"/>
      <c r="G11" s="329">
        <f>D11+E11-F11</f>
        <v>24</v>
      </c>
      <c r="H11" s="328"/>
      <c r="I11" s="328"/>
      <c r="J11" s="329">
        <f>G11+H11-I11</f>
        <v>24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</v>
      </c>
      <c r="E13" s="328">
        <v>3</v>
      </c>
      <c r="F13" s="328"/>
      <c r="G13" s="329">
        <f t="shared" si="2"/>
        <v>8</v>
      </c>
      <c r="H13" s="328"/>
      <c r="I13" s="328"/>
      <c r="J13" s="329">
        <f t="shared" si="3"/>
        <v>8</v>
      </c>
      <c r="K13" s="328">
        <v>5</v>
      </c>
      <c r="L13" s="328"/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162</v>
      </c>
      <c r="L14" s="328">
        <v>1</v>
      </c>
      <c r="M14" s="328"/>
      <c r="N14" s="329">
        <f t="shared" si="4"/>
        <v>163</v>
      </c>
      <c r="O14" s="328"/>
      <c r="P14" s="328"/>
      <c r="Q14" s="329">
        <f t="shared" si="0"/>
        <v>163</v>
      </c>
      <c r="R14" s="340">
        <f t="shared" si="1"/>
        <v>13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/>
      <c r="G15" s="329">
        <f t="shared" si="2"/>
        <v>205</v>
      </c>
      <c r="H15" s="328"/>
      <c r="I15" s="328"/>
      <c r="J15" s="329">
        <f t="shared" si="3"/>
        <v>205</v>
      </c>
      <c r="K15" s="328">
        <v>205</v>
      </c>
      <c r="L15" s="328"/>
      <c r="M15" s="328"/>
      <c r="N15" s="329">
        <f t="shared" si="4"/>
        <v>205</v>
      </c>
      <c r="O15" s="328"/>
      <c r="P15" s="328"/>
      <c r="Q15" s="329">
        <f t="shared" si="0"/>
        <v>205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40</v>
      </c>
      <c r="E16" s="328">
        <v>8</v>
      </c>
      <c r="F16" s="328"/>
      <c r="G16" s="329">
        <f t="shared" si="2"/>
        <v>48</v>
      </c>
      <c r="H16" s="328"/>
      <c r="I16" s="328"/>
      <c r="J16" s="329">
        <f t="shared" si="3"/>
        <v>48</v>
      </c>
      <c r="K16" s="328">
        <v>28</v>
      </c>
      <c r="L16" s="328">
        <v>2</v>
      </c>
      <c r="M16" s="328"/>
      <c r="N16" s="329">
        <f t="shared" si="4"/>
        <v>30</v>
      </c>
      <c r="O16" s="328"/>
      <c r="P16" s="328"/>
      <c r="Q16" s="329">
        <f t="shared" si="0"/>
        <v>30</v>
      </c>
      <c r="R16" s="340">
        <f t="shared" si="1"/>
        <v>18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454</v>
      </c>
      <c r="E19" s="330">
        <f>SUM(E11:E18)</f>
        <v>11</v>
      </c>
      <c r="F19" s="330">
        <f>SUM(F11:F18)</f>
        <v>0</v>
      </c>
      <c r="G19" s="329">
        <f t="shared" si="2"/>
        <v>465</v>
      </c>
      <c r="H19" s="330">
        <f>SUM(H11:H18)</f>
        <v>0</v>
      </c>
      <c r="I19" s="330">
        <f>SUM(I11:I18)</f>
        <v>0</v>
      </c>
      <c r="J19" s="329">
        <f t="shared" si="3"/>
        <v>465</v>
      </c>
      <c r="K19" s="330">
        <f>SUM(K11:K18)</f>
        <v>404</v>
      </c>
      <c r="L19" s="330">
        <f>SUM(L11:L18)</f>
        <v>3</v>
      </c>
      <c r="M19" s="330">
        <f>SUM(M11:M18)</f>
        <v>0</v>
      </c>
      <c r="N19" s="329">
        <f t="shared" si="4"/>
        <v>407</v>
      </c>
      <c r="O19" s="330">
        <f>SUM(O11:O18)</f>
        <v>0</v>
      </c>
      <c r="P19" s="330">
        <f>SUM(P11:P18)</f>
        <v>0</v>
      </c>
      <c r="Q19" s="329">
        <f t="shared" si="0"/>
        <v>407</v>
      </c>
      <c r="R19" s="340">
        <f t="shared" si="1"/>
        <v>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6723</v>
      </c>
      <c r="E20" s="328"/>
      <c r="F20" s="328"/>
      <c r="G20" s="329">
        <f t="shared" si="2"/>
        <v>6723</v>
      </c>
      <c r="H20" s="328"/>
      <c r="I20" s="328"/>
      <c r="J20" s="329">
        <f t="shared" si="3"/>
        <v>6723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6723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7177</v>
      </c>
      <c r="E43" s="349">
        <f>E19+E20+E22+E28+E41+E42</f>
        <v>11</v>
      </c>
      <c r="F43" s="349">
        <f aca="true" t="shared" si="11" ref="F43:R43">F19+F20+F22+F28+F41+F42</f>
        <v>0</v>
      </c>
      <c r="G43" s="349">
        <f t="shared" si="11"/>
        <v>7188</v>
      </c>
      <c r="H43" s="349">
        <f t="shared" si="11"/>
        <v>0</v>
      </c>
      <c r="I43" s="349">
        <f t="shared" si="11"/>
        <v>0</v>
      </c>
      <c r="J43" s="349">
        <f t="shared" si="11"/>
        <v>7188</v>
      </c>
      <c r="K43" s="349">
        <f t="shared" si="11"/>
        <v>404</v>
      </c>
      <c r="L43" s="349">
        <f t="shared" si="11"/>
        <v>3</v>
      </c>
      <c r="M43" s="349">
        <f t="shared" si="11"/>
        <v>0</v>
      </c>
      <c r="N43" s="349">
        <f t="shared" si="11"/>
        <v>407</v>
      </c>
      <c r="O43" s="349">
        <f t="shared" si="11"/>
        <v>0</v>
      </c>
      <c r="P43" s="349">
        <f t="shared" si="11"/>
        <v>0</v>
      </c>
      <c r="Q43" s="349">
        <f t="shared" si="11"/>
        <v>407</v>
      </c>
      <c r="R43" s="350">
        <f t="shared" si="11"/>
        <v>6781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45502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Иванка Атанасова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1001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F97" sqref="F96:F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623</v>
      </c>
      <c r="D70" s="197">
        <v>83</v>
      </c>
      <c r="E70" s="136">
        <f t="shared" si="1"/>
        <v>540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</v>
      </c>
      <c r="D73" s="137">
        <f>SUM(D74:D76)</f>
        <v>0</v>
      </c>
      <c r="E73" s="137">
        <f>SUM(E74:E76)</f>
        <v>15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15</v>
      </c>
      <c r="D76" s="197"/>
      <c r="E76" s="136">
        <f t="shared" si="1"/>
        <v>15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350</v>
      </c>
      <c r="D87" s="134">
        <f>SUM(D88:D92)+D96</f>
        <v>348</v>
      </c>
      <c r="E87" s="134">
        <f>SUM(E88:E92)+E96</f>
        <v>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73</v>
      </c>
      <c r="D89" s="197">
        <v>73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181</v>
      </c>
      <c r="D91" s="197">
        <v>179</v>
      </c>
      <c r="E91" s="136">
        <f t="shared" si="1"/>
        <v>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92</v>
      </c>
      <c r="D92" s="138">
        <f>SUM(D93:D95)</f>
        <v>92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84</v>
      </c>
      <c r="D95" s="197">
        <v>84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372</v>
      </c>
      <c r="D98" s="433">
        <f>D87+D82+D77+D73+D97</f>
        <v>355</v>
      </c>
      <c r="E98" s="433">
        <f>E87+E82+E77+E73+E97</f>
        <v>17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995</v>
      </c>
      <c r="D99" s="427">
        <f>D98+D70+D68</f>
        <v>438</v>
      </c>
      <c r="E99" s="427">
        <f>E98+E70+E68</f>
        <v>557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45502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Атанасова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45502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Атанасова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2024-07-25T12:31:55Z</cp:lastPrinted>
  <dcterms:created xsi:type="dcterms:W3CDTF">2006-09-16T00:00:00Z</dcterms:created>
  <dcterms:modified xsi:type="dcterms:W3CDTF">2024-07-26T07:39:39Z</dcterms:modified>
  <cp:category/>
  <cp:version/>
  <cp:contentType/>
  <cp:contentStatus/>
</cp:coreProperties>
</file>