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<sst xmlns="http://schemas.openxmlformats.org/spreadsheetml/2006/main" count="1996" uniqueCount="693">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</sst>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45016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45043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A6" sqref="A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7">
        <v>1500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55</v>
      </c>
      <c r="H28" s="375">
        <f>SUM(H29:H31)</f>
        <v>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55</v>
      </c>
      <c r="H29" s="137">
        <v>30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-136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-81</v>
      </c>
      <c r="H34" s="377">
        <f>H28+H32+H33</f>
        <v>55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1419</v>
      </c>
      <c r="H37" s="379">
        <f>H26+H18+H34</f>
        <v>1555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19474</v>
      </c>
      <c r="H48" s="137">
        <v>19455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19474</v>
      </c>
      <c r="H50" s="375">
        <f>SUM(H44:H49)</f>
        <v>19455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19474</v>
      </c>
      <c r="H56" s="379">
        <f>H50+H52+H53+H54+H55</f>
        <v>19455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243</v>
      </c>
      <c r="H60" s="137">
        <v>58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63</v>
      </c>
      <c r="H61" s="375">
        <f>SUM(H62:H68)</f>
        <v>43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</v>
      </c>
      <c r="H62" s="137">
        <v>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3762</v>
      </c>
      <c r="D69" s="137">
        <v>4802</v>
      </c>
      <c r="E69" s="142" t="s">
        <v>79</v>
      </c>
      <c r="F69" s="80" t="s">
        <v>216</v>
      </c>
      <c r="G69" s="138">
        <v>3128</v>
      </c>
      <c r="H69" s="137">
        <v>4443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3434</v>
      </c>
      <c r="H71" s="377">
        <f>H59+H60+H61+H69+H70</f>
        <v>4544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20481</v>
      </c>
      <c r="D75" s="137">
        <v>20623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24243</v>
      </c>
      <c r="D76" s="377">
        <f>SUM(D68:D75)</f>
        <v>25425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3434</v>
      </c>
      <c r="H79" s="379">
        <f>H71+H73+H75+H77</f>
        <v>4544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44</v>
      </c>
      <c r="D89" s="137">
        <v>89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44</v>
      </c>
      <c r="D92" s="377">
        <f>SUM(D88:D91)</f>
        <v>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24287</v>
      </c>
      <c r="D94" s="381">
        <f>D65+D76+D85+D92+D93</f>
        <v>25514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24327</v>
      </c>
      <c r="D95" s="383">
        <f>D94+D56</f>
        <v>25554</v>
      </c>
      <c r="E95" s="169" t="s">
        <v>633</v>
      </c>
      <c r="F95" s="280" t="s">
        <v>268</v>
      </c>
      <c r="G95" s="382">
        <f>G37+G40+G56+G79</f>
        <v>24327</v>
      </c>
      <c r="H95" s="383">
        <f>H37+H40+H56+H79</f>
        <v>25554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45043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74</v>
      </c>
      <c r="D13" s="257">
        <v>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16</v>
      </c>
      <c r="D15" s="257">
        <v>14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91</v>
      </c>
      <c r="D22" s="408">
        <f>SUM(D12:D18)+D19</f>
        <v>74</v>
      </c>
      <c r="E22" s="135" t="s">
        <v>309</v>
      </c>
      <c r="F22" s="177" t="s">
        <v>310</v>
      </c>
      <c r="G22" s="256">
        <v>158</v>
      </c>
      <c r="H22" s="257">
        <v>282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197</v>
      </c>
      <c r="D25" s="257">
        <v>207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8</v>
      </c>
      <c r="D26" s="257"/>
      <c r="E26" s="135" t="s">
        <v>322</v>
      </c>
      <c r="F26" s="177" t="s">
        <v>323</v>
      </c>
      <c r="G26" s="256">
        <v>3</v>
      </c>
      <c r="H26" s="257">
        <v>169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161</v>
      </c>
      <c r="H27" s="408">
        <f>SUM(H22:H26)</f>
        <v>451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206</v>
      </c>
      <c r="D29" s="408">
        <f>SUM(D25:D28)</f>
        <v>208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297</v>
      </c>
      <c r="D31" s="414">
        <f>D29+D22</f>
        <v>282</v>
      </c>
      <c r="E31" s="191" t="s">
        <v>548</v>
      </c>
      <c r="F31" s="206" t="s">
        <v>331</v>
      </c>
      <c r="G31" s="193">
        <f>G16+G18+G27</f>
        <v>161</v>
      </c>
      <c r="H31" s="194">
        <f>H16+H18+H27</f>
        <v>451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169</v>
      </c>
      <c r="E33" s="173" t="s">
        <v>334</v>
      </c>
      <c r="F33" s="178" t="s">
        <v>335</v>
      </c>
      <c r="G33" s="407">
        <f>IF((C31-G31)&gt;0,C31-G31,0)</f>
        <v>136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297</v>
      </c>
      <c r="D36" s="416">
        <f>D31-D34+D35</f>
        <v>282</v>
      </c>
      <c r="E36" s="202" t="s">
        <v>346</v>
      </c>
      <c r="F36" s="196" t="s">
        <v>347</v>
      </c>
      <c r="G36" s="207">
        <f>G35-G34+G31</f>
        <v>161</v>
      </c>
      <c r="H36" s="208">
        <f>H35-H34+H31</f>
        <v>451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169</v>
      </c>
      <c r="E37" s="201" t="s">
        <v>350</v>
      </c>
      <c r="F37" s="206" t="s">
        <v>351</v>
      </c>
      <c r="G37" s="193">
        <f>IF((C36-G36)&gt;0,C36-G36,0)</f>
        <v>136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169</v>
      </c>
      <c r="E42" s="187" t="s">
        <v>362</v>
      </c>
      <c r="F42" s="136" t="s">
        <v>363</v>
      </c>
      <c r="G42" s="181">
        <f>IF(G37&gt;0,IF(C38+G37&lt;0,0,C38+G37),IF(C37-C38&lt;0,C38-C37,0))</f>
        <v>136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169</v>
      </c>
      <c r="E44" s="202" t="s">
        <v>369</v>
      </c>
      <c r="F44" s="209" t="s">
        <v>370</v>
      </c>
      <c r="G44" s="207">
        <f>IF(C42=0,IF(G42-G43&gt;0,G42-G43+C43,0),IF(C42-C43&lt;0,C43-C42+G43,0))</f>
        <v>136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297</v>
      </c>
      <c r="D45" s="410">
        <f>D36+D38+D42</f>
        <v>451</v>
      </c>
      <c r="E45" s="210" t="s">
        <v>373</v>
      </c>
      <c r="F45" s="212" t="s">
        <v>374</v>
      </c>
      <c r="G45" s="409">
        <f>G42+G36</f>
        <v>297</v>
      </c>
      <c r="H45" s="410">
        <f>H42+H36</f>
        <v>451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45043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-36</v>
      </c>
      <c r="D12" s="137">
        <v>-29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20</v>
      </c>
      <c r="D20" s="137">
        <v>571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-33</v>
      </c>
      <c r="D21" s="438">
        <f>SUM(D11:D20)</f>
        <v>530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-12</v>
      </c>
      <c r="D43" s="440">
        <f>SUM(D35:D42)</f>
        <v>-17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-45</v>
      </c>
      <c r="D44" s="247">
        <f>D43+D33+D21</f>
        <v>513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89</v>
      </c>
      <c r="D45" s="249">
        <v>63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44</v>
      </c>
      <c r="D46" s="251">
        <f>D45+D44</f>
        <v>576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44</v>
      </c>
      <c r="D47" s="238">
        <v>576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45043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55</v>
      </c>
      <c r="J13" s="363">
        <f>'1-Баланс'!H30+'1-Баланс'!H33</f>
        <v>0</v>
      </c>
      <c r="K13" s="364"/>
      <c r="L13" s="363">
        <f>SUM(C13:K13)</f>
        <v>1555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55</v>
      </c>
      <c r="J17" s="432">
        <f t="shared" si="2"/>
        <v>0</v>
      </c>
      <c r="K17" s="432">
        <f t="shared" si="2"/>
        <v>0</v>
      </c>
      <c r="L17" s="363">
        <f t="shared" si="1"/>
        <v>1555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-136</v>
      </c>
      <c r="K18" s="364"/>
      <c r="L18" s="363">
        <f t="shared" si="1"/>
        <v>-136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55</v>
      </c>
      <c r="J31" s="432">
        <f t="shared" si="6"/>
        <v>-136</v>
      </c>
      <c r="K31" s="432">
        <f t="shared" si="6"/>
        <v>0</v>
      </c>
      <c r="L31" s="363">
        <f t="shared" si="1"/>
        <v>1419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55</v>
      </c>
      <c r="J34" s="366">
        <f t="shared" si="7"/>
        <v>-136</v>
      </c>
      <c r="K34" s="366">
        <f t="shared" si="7"/>
        <v>0</v>
      </c>
      <c r="L34" s="430">
        <f t="shared" si="1"/>
        <v>1419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45043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I148" sqref="I1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45043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24327</v>
      </c>
      <c r="D6" s="454">
        <f aca="true" t="shared" si="0" ref="D6:D15">C6-E6</f>
        <v>0</v>
      </c>
      <c r="E6" s="453">
        <f>'1-Баланс'!G95</f>
        <v>24327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1419</v>
      </c>
      <c r="D7" s="454">
        <f t="shared" si="0"/>
        <v>-81</v>
      </c>
      <c r="E7" s="453">
        <f>'1-Баланс'!G18</f>
        <v>1500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-136</v>
      </c>
      <c r="D8" s="454">
        <f t="shared" si="0"/>
        <v>0</v>
      </c>
      <c r="E8" s="453">
        <f>ABS('2-Отчет за доходите'!C44)-ABS('2-Отчет за доходите'!G44)</f>
        <v>-136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89</v>
      </c>
      <c r="D9" s="454">
        <f t="shared" si="0"/>
        <v>0</v>
      </c>
      <c r="E9" s="453">
        <f>'3-Отчет за паричния поток'!C45</f>
        <v>89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44</v>
      </c>
      <c r="D10" s="454">
        <f t="shared" si="0"/>
        <v>0</v>
      </c>
      <c r="E10" s="453">
        <f>'3-Отчет за паричния поток'!C46</f>
        <v>44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1419</v>
      </c>
      <c r="D11" s="454">
        <f t="shared" si="0"/>
        <v>0</v>
      </c>
      <c r="E11" s="453">
        <f>'4-Отчет за собствения капитал'!L34</f>
        <v>1419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-0.09584214235377025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-0.005936790640824166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-0.005590496156533892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0.5420875420875421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7.07251019219569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7.07251019219569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0.0128130460104834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0.0128130460104834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0.9320825156751065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16.143763213530654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0.9416697496608706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197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0.13883016208597604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1.2236024844720497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116.28426395939087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3762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20481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24243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44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44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24287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24327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55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55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-136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-81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1419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19474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19474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19474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243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63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3128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3434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3434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24327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74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91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197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8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206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297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297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297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158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161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161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136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161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136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136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136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-36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20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-33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-11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-12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-45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89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44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44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55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55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55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55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-136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-136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-136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1555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1555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-136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1419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1419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2022-04-13T11:59:15Z</cp:lastPrinted>
  <dcterms:created xsi:type="dcterms:W3CDTF">2006-09-16T00:00:00Z</dcterms:created>
  <dcterms:modified xsi:type="dcterms:W3CDTF">2023-04-27T08:18:10Z</dcterms:modified>
  <cp:category/>
  <cp:version/>
  <cp:contentType/>
  <cp:contentStatus/>
</cp:coreProperties>
</file>