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8\2023\SLAVENA\ОДИТ 2023\ГФО 2023 ИНДИВИДУАЛЕН\"/>
    </mc:Choice>
  </mc:AlternateContent>
  <bookViews>
    <workbookView xWindow="0" yWindow="0" windowWidth="24240" windowHeight="117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C96" i="9" l="1"/>
  <c r="C91" i="9"/>
  <c r="C90" i="9"/>
  <c r="C89" i="9"/>
  <c r="C88" i="9"/>
  <c r="C44" i="9"/>
  <c r="C31" i="9"/>
  <c r="C30" i="9"/>
  <c r="C38" i="4"/>
  <c r="C24" i="4"/>
  <c r="G25" i="4" l="1"/>
  <c r="G23" i="4"/>
  <c r="G20" i="4"/>
  <c r="G13" i="4"/>
  <c r="G12" i="4"/>
  <c r="D68" i="4"/>
  <c r="D48" i="4"/>
  <c r="G18" i="8" l="1"/>
  <c r="J18" i="8" s="1"/>
  <c r="N18" i="8"/>
  <c r="Q18" i="8" s="1"/>
  <c r="H858" i="2" s="1"/>
  <c r="G17" i="8"/>
  <c r="J17" i="8" s="1"/>
  <c r="H647" i="2" s="1"/>
  <c r="N17" i="8"/>
  <c r="Q17" i="8" s="1"/>
  <c r="G16" i="8"/>
  <c r="J16" i="8" s="1"/>
  <c r="H646" i="2" s="1"/>
  <c r="N16" i="8"/>
  <c r="Q16" i="8" s="1"/>
  <c r="H856" i="2" s="1"/>
  <c r="G15" i="8"/>
  <c r="H555" i="2" s="1"/>
  <c r="N15" i="8"/>
  <c r="Q15" i="8" s="1"/>
  <c r="H855" i="2" s="1"/>
  <c r="G14" i="8"/>
  <c r="J14" i="8" s="1"/>
  <c r="H644" i="2" s="1"/>
  <c r="N14" i="8"/>
  <c r="Q14" i="8" s="1"/>
  <c r="G13" i="8"/>
  <c r="H553" i="2" s="1"/>
  <c r="N13" i="8"/>
  <c r="Q13" i="8" s="1"/>
  <c r="H853" i="2" s="1"/>
  <c r="G12" i="8"/>
  <c r="J12" i="8" s="1"/>
  <c r="N12" i="8"/>
  <c r="Q12" i="8" s="1"/>
  <c r="H852" i="2" s="1"/>
  <c r="C22" i="5"/>
  <c r="C29" i="5"/>
  <c r="G16" i="5"/>
  <c r="H161" i="2" s="1"/>
  <c r="G27" i="5"/>
  <c r="H169" i="2" s="1"/>
  <c r="C38" i="5"/>
  <c r="AA3" i="1"/>
  <c r="B56" i="6" s="1"/>
  <c r="AA2" i="1"/>
  <c r="B50" i="5" s="1"/>
  <c r="AA1" i="1"/>
  <c r="B113" i="9"/>
  <c r="A2" i="14"/>
  <c r="C15" i="14"/>
  <c r="C14" i="14"/>
  <c r="C13" i="14"/>
  <c r="C1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E27" i="10"/>
  <c r="H1238" i="2" s="1"/>
  <c r="C27" i="10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D28" i="8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48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31" i="11" s="1"/>
  <c r="H1333" i="2" s="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E149" i="11"/>
  <c r="H1325" i="2" s="1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H1329" i="2" s="1"/>
  <c r="E61" i="1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61" i="11" s="1"/>
  <c r="H1328" i="2" s="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44" i="11" s="1"/>
  <c r="H1327" i="2" s="1"/>
  <c r="F33" i="11"/>
  <c r="F32" i="11"/>
  <c r="F31" i="11"/>
  <c r="F30" i="11"/>
  <c r="F29" i="1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/>
  <c r="F27" i="10"/>
  <c r="H1252" i="2" s="1"/>
  <c r="D27" i="10"/>
  <c r="H1224" i="2" s="1"/>
  <c r="I26" i="10"/>
  <c r="H1293" i="2"/>
  <c r="I25" i="10"/>
  <c r="H1292" i="2" s="1"/>
  <c r="I24" i="10"/>
  <c r="H1291" i="2" s="1"/>
  <c r="I23" i="10"/>
  <c r="H1290" i="2"/>
  <c r="I22" i="10"/>
  <c r="H1289" i="2" s="1"/>
  <c r="I21" i="10"/>
  <c r="H1288" i="2" s="1"/>
  <c r="I20" i="10"/>
  <c r="H1287" i="2"/>
  <c r="H18" i="10"/>
  <c r="I18" i="10" s="1"/>
  <c r="H1286" i="2" s="1"/>
  <c r="G18" i="10"/>
  <c r="H1258" i="2" s="1"/>
  <c r="F18" i="10"/>
  <c r="E18" i="10"/>
  <c r="H1230" i="2" s="1"/>
  <c r="D18" i="10"/>
  <c r="H1216" i="2"/>
  <c r="C18" i="10"/>
  <c r="H1202" i="2"/>
  <c r="I17" i="10"/>
  <c r="H1285" i="2" s="1"/>
  <c r="I16" i="10"/>
  <c r="H1284" i="2"/>
  <c r="I15" i="10"/>
  <c r="H1283" i="2"/>
  <c r="I14" i="10"/>
  <c r="H1282" i="2" s="1"/>
  <c r="I13" i="10"/>
  <c r="H1281" i="2"/>
  <c r="E107" i="9"/>
  <c r="H1191" i="2"/>
  <c r="D107" i="9"/>
  <c r="H1187" i="2" s="1"/>
  <c r="C107" i="9"/>
  <c r="H1183" i="2"/>
  <c r="F106" i="9"/>
  <c r="H1194" i="2"/>
  <c r="F105" i="9"/>
  <c r="F104" i="9"/>
  <c r="H1192" i="2" s="1"/>
  <c r="E97" i="9"/>
  <c r="H1134" i="2" s="1"/>
  <c r="E96" i="9"/>
  <c r="E95" i="9"/>
  <c r="H1132" i="2" s="1"/>
  <c r="E94" i="9"/>
  <c r="H1131" i="2" s="1"/>
  <c r="E93" i="9"/>
  <c r="F92" i="9"/>
  <c r="H1172" i="2" s="1"/>
  <c r="D92" i="9"/>
  <c r="D87" i="9" s="1"/>
  <c r="H1081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/>
  <c r="E85" i="9"/>
  <c r="H1122" i="2" s="1"/>
  <c r="E84" i="9"/>
  <c r="E83" i="9"/>
  <c r="H1120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/>
  <c r="E61" i="9"/>
  <c r="H1101" i="2" s="1"/>
  <c r="E60" i="9"/>
  <c r="H1100" i="2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 s="1"/>
  <c r="F54" i="9"/>
  <c r="H1137" i="2" s="1"/>
  <c r="D54" i="9"/>
  <c r="C54" i="9"/>
  <c r="E44" i="9"/>
  <c r="H1005" i="2" s="1"/>
  <c r="E43" i="9"/>
  <c r="H1004" i="2"/>
  <c r="E42" i="9"/>
  <c r="H1003" i="2" s="1"/>
  <c r="E41" i="9"/>
  <c r="D40" i="9"/>
  <c r="H969" i="2"/>
  <c r="C40" i="9"/>
  <c r="H937" i="2" s="1"/>
  <c r="E39" i="9"/>
  <c r="H1000" i="2" s="1"/>
  <c r="E38" i="9"/>
  <c r="H999" i="2" s="1"/>
  <c r="E37" i="9"/>
  <c r="E36" i="9"/>
  <c r="H997" i="2" s="1"/>
  <c r="D35" i="9"/>
  <c r="H964" i="2" s="1"/>
  <c r="C35" i="9"/>
  <c r="H932" i="2" s="1"/>
  <c r="E34" i="9"/>
  <c r="H995" i="2" s="1"/>
  <c r="E33" i="9"/>
  <c r="H994" i="2"/>
  <c r="E32" i="9"/>
  <c r="H993" i="2"/>
  <c r="E31" i="9"/>
  <c r="H992" i="2" s="1"/>
  <c r="E30" i="9"/>
  <c r="H991" i="2" s="1"/>
  <c r="E29" i="9"/>
  <c r="H990" i="2"/>
  <c r="E28" i="9"/>
  <c r="H989" i="2" s="1"/>
  <c r="E27" i="9"/>
  <c r="D26" i="9"/>
  <c r="D45" i="9" s="1"/>
  <c r="C26" i="9"/>
  <c r="H923" i="2" s="1"/>
  <c r="E23" i="9"/>
  <c r="H986" i="2" s="1"/>
  <c r="E22" i="9"/>
  <c r="E20" i="9"/>
  <c r="H984" i="2"/>
  <c r="E19" i="9"/>
  <c r="H983" i="2" s="1"/>
  <c r="D18" i="9"/>
  <c r="H950" i="2"/>
  <c r="C18" i="9"/>
  <c r="E18" i="9" s="1"/>
  <c r="H982" i="2" s="1"/>
  <c r="H918" i="2"/>
  <c r="E17" i="9"/>
  <c r="H981" i="2"/>
  <c r="E16" i="9"/>
  <c r="H980" i="2"/>
  <c r="E15" i="9"/>
  <c r="H979" i="2" s="1"/>
  <c r="E14" i="9"/>
  <c r="H978" i="2" s="1"/>
  <c r="D13" i="9"/>
  <c r="H945" i="2" s="1"/>
  <c r="C13" i="9"/>
  <c r="H913" i="2" s="1"/>
  <c r="E11" i="9"/>
  <c r="H976" i="2"/>
  <c r="N42" i="8"/>
  <c r="H789" i="2"/>
  <c r="G42" i="8"/>
  <c r="J42" i="8" s="1"/>
  <c r="N40" i="8"/>
  <c r="Q40" i="8"/>
  <c r="H877" i="2"/>
  <c r="H787" i="2"/>
  <c r="G40" i="8"/>
  <c r="N39" i="8"/>
  <c r="H786" i="2" s="1"/>
  <c r="G39" i="8"/>
  <c r="H576" i="2"/>
  <c r="N38" i="8"/>
  <c r="G38" i="8"/>
  <c r="N37" i="8"/>
  <c r="Q37" i="8" s="1"/>
  <c r="H874" i="2" s="1"/>
  <c r="H784" i="2"/>
  <c r="G37" i="8"/>
  <c r="J37" i="8" s="1"/>
  <c r="N36" i="8"/>
  <c r="H783" i="2" s="1"/>
  <c r="G36" i="8"/>
  <c r="J36" i="8" s="1"/>
  <c r="H573" i="2"/>
  <c r="P35" i="8"/>
  <c r="H842" i="2" s="1"/>
  <c r="O35" i="8"/>
  <c r="H812" i="2"/>
  <c r="M35" i="8"/>
  <c r="H752" i="2" s="1"/>
  <c r="L35" i="8"/>
  <c r="H722" i="2"/>
  <c r="K35" i="8"/>
  <c r="N35" i="8" s="1"/>
  <c r="H692" i="2"/>
  <c r="I35" i="8"/>
  <c r="H632" i="2" s="1"/>
  <c r="H35" i="8"/>
  <c r="F35" i="8"/>
  <c r="H542" i="2"/>
  <c r="E35" i="8"/>
  <c r="D35" i="8"/>
  <c r="G35" i="8" s="1"/>
  <c r="H572" i="2" s="1"/>
  <c r="H482" i="2"/>
  <c r="N34" i="8"/>
  <c r="G34" i="8"/>
  <c r="H571" i="2" s="1"/>
  <c r="N33" i="8"/>
  <c r="G33" i="8"/>
  <c r="N32" i="8"/>
  <c r="Q32" i="8" s="1"/>
  <c r="H869" i="2" s="1"/>
  <c r="G32" i="8"/>
  <c r="N31" i="8"/>
  <c r="H778" i="2" s="1"/>
  <c r="Q31" i="8"/>
  <c r="R31" i="8" s="1"/>
  <c r="H898" i="2" s="1"/>
  <c r="G31" i="8"/>
  <c r="H568" i="2" s="1"/>
  <c r="J31" i="8"/>
  <c r="P30" i="8"/>
  <c r="H837" i="2"/>
  <c r="O30" i="8"/>
  <c r="O41" i="8" s="1"/>
  <c r="H818" i="2" s="1"/>
  <c r="H807" i="2"/>
  <c r="M30" i="8"/>
  <c r="M41" i="8"/>
  <c r="H758" i="2" s="1"/>
  <c r="L30" i="8"/>
  <c r="L41" i="8" s="1"/>
  <c r="H717" i="2"/>
  <c r="K30" i="8"/>
  <c r="N30" i="8" s="1"/>
  <c r="H687" i="2"/>
  <c r="I30" i="8"/>
  <c r="I41" i="8" s="1"/>
  <c r="H30" i="8"/>
  <c r="F30" i="8"/>
  <c r="F41" i="8" s="1"/>
  <c r="H548" i="2" s="1"/>
  <c r="H537" i="2"/>
  <c r="E30" i="8"/>
  <c r="D30" i="8"/>
  <c r="G30" i="8" s="1"/>
  <c r="P28" i="8"/>
  <c r="H836" i="2" s="1"/>
  <c r="O28" i="8"/>
  <c r="M28" i="8"/>
  <c r="H746" i="2"/>
  <c r="L28" i="8"/>
  <c r="K28" i="8"/>
  <c r="H686" i="2" s="1"/>
  <c r="I28" i="8"/>
  <c r="H28" i="8"/>
  <c r="H596" i="2"/>
  <c r="F28" i="8"/>
  <c r="H536" i="2"/>
  <c r="E28" i="8"/>
  <c r="H506" i="2" s="1"/>
  <c r="N27" i="8"/>
  <c r="H775" i="2" s="1"/>
  <c r="G27" i="8"/>
  <c r="J27" i="8" s="1"/>
  <c r="H655" i="2" s="1"/>
  <c r="N26" i="8"/>
  <c r="Q26" i="8" s="1"/>
  <c r="H864" i="2" s="1"/>
  <c r="G26" i="8"/>
  <c r="J26" i="8" s="1"/>
  <c r="H564" i="2"/>
  <c r="N25" i="8"/>
  <c r="H773" i="2" s="1"/>
  <c r="G25" i="8"/>
  <c r="J25" i="8" s="1"/>
  <c r="N24" i="8"/>
  <c r="Q24" i="8" s="1"/>
  <c r="H862" i="2" s="1"/>
  <c r="G24" i="8"/>
  <c r="J24" i="8" s="1"/>
  <c r="H652" i="2" s="1"/>
  <c r="N23" i="8"/>
  <c r="Q23" i="8"/>
  <c r="G23" i="8"/>
  <c r="J23" i="8" s="1"/>
  <c r="R23" i="8" s="1"/>
  <c r="N22" i="8"/>
  <c r="G22" i="8"/>
  <c r="J22" i="8"/>
  <c r="H651" i="2" s="1"/>
  <c r="R22" i="8"/>
  <c r="H891" i="2" s="1"/>
  <c r="N20" i="8"/>
  <c r="G20" i="8"/>
  <c r="J20" i="8" s="1"/>
  <c r="H560" i="2"/>
  <c r="P19" i="8"/>
  <c r="O19" i="8"/>
  <c r="H799" i="2" s="1"/>
  <c r="M19" i="8"/>
  <c r="H739" i="2" s="1"/>
  <c r="L19" i="8"/>
  <c r="H709" i="2" s="1"/>
  <c r="K19" i="8"/>
  <c r="I19" i="8"/>
  <c r="H619" i="2" s="1"/>
  <c r="H19" i="8"/>
  <c r="F19" i="8"/>
  <c r="H529" i="2" s="1"/>
  <c r="E19" i="8"/>
  <c r="H499" i="2" s="1"/>
  <c r="D19" i="8"/>
  <c r="H469" i="2" s="1"/>
  <c r="H768" i="2"/>
  <c r="H766" i="2"/>
  <c r="H762" i="2"/>
  <c r="N11" i="8"/>
  <c r="H761" i="2" s="1"/>
  <c r="G11" i="8"/>
  <c r="H551" i="2" s="1"/>
  <c r="L33" i="7"/>
  <c r="H436" i="2"/>
  <c r="L32" i="7"/>
  <c r="H435" i="2" s="1"/>
  <c r="L30" i="7"/>
  <c r="H433" i="2" s="1"/>
  <c r="L29" i="7"/>
  <c r="H432" i="2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/>
  <c r="H26" i="7"/>
  <c r="H341" i="2" s="1"/>
  <c r="G26" i="7"/>
  <c r="H319" i="2" s="1"/>
  <c r="F26" i="7"/>
  <c r="H297" i="2"/>
  <c r="E26" i="7"/>
  <c r="H275" i="2" s="1"/>
  <c r="D26" i="7"/>
  <c r="H253" i="2" s="1"/>
  <c r="C26" i="7"/>
  <c r="L25" i="7"/>
  <c r="H428" i="2"/>
  <c r="L24" i="7"/>
  <c r="H427" i="2" s="1"/>
  <c r="M23" i="7"/>
  <c r="H448" i="2"/>
  <c r="K23" i="7"/>
  <c r="J23" i="7"/>
  <c r="H382" i="2" s="1"/>
  <c r="I23" i="7"/>
  <c r="H360" i="2" s="1"/>
  <c r="H23" i="7"/>
  <c r="H338" i="2"/>
  <c r="G23" i="7"/>
  <c r="H316" i="2" s="1"/>
  <c r="F23" i="7"/>
  <c r="H294" i="2" s="1"/>
  <c r="E23" i="7"/>
  <c r="H272" i="2"/>
  <c r="D23" i="7"/>
  <c r="L23" i="7" s="1"/>
  <c r="H426" i="2" s="1"/>
  <c r="C23" i="7"/>
  <c r="L22" i="7"/>
  <c r="H425" i="2" s="1"/>
  <c r="L21" i="7"/>
  <c r="H424" i="2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/>
  <c r="G19" i="7"/>
  <c r="H312" i="2" s="1"/>
  <c r="F19" i="7"/>
  <c r="E19" i="7"/>
  <c r="H268" i="2"/>
  <c r="D19" i="7"/>
  <c r="H246" i="2"/>
  <c r="C19" i="7"/>
  <c r="H224" i="2" s="1"/>
  <c r="J18" i="7"/>
  <c r="H377" i="2"/>
  <c r="L16" i="7"/>
  <c r="H419" i="2"/>
  <c r="L15" i="7"/>
  <c r="H418" i="2" s="1"/>
  <c r="M14" i="7"/>
  <c r="H439" i="2"/>
  <c r="K14" i="7"/>
  <c r="J14" i="7"/>
  <c r="H373" i="2" s="1"/>
  <c r="I14" i="7"/>
  <c r="H351" i="2" s="1"/>
  <c r="H14" i="7"/>
  <c r="H329" i="2"/>
  <c r="G14" i="7"/>
  <c r="H307" i="2" s="1"/>
  <c r="F14" i="7"/>
  <c r="H285" i="2" s="1"/>
  <c r="E14" i="7"/>
  <c r="H263" i="2"/>
  <c r="D14" i="7"/>
  <c r="C14" i="7"/>
  <c r="H219" i="2" s="1"/>
  <c r="M13" i="7"/>
  <c r="J13" i="7"/>
  <c r="I13" i="7"/>
  <c r="H350" i="2"/>
  <c r="G13" i="7"/>
  <c r="H306" i="2" s="1"/>
  <c r="F13" i="7"/>
  <c r="H284" i="2"/>
  <c r="E13" i="7"/>
  <c r="H262" i="2"/>
  <c r="D13" i="7"/>
  <c r="D43" i="6"/>
  <c r="C43" i="6"/>
  <c r="H211" i="2" s="1"/>
  <c r="C21" i="6"/>
  <c r="H191" i="2" s="1"/>
  <c r="C33" i="6"/>
  <c r="D33" i="6"/>
  <c r="D21" i="6"/>
  <c r="D38" i="5"/>
  <c r="H149" i="2"/>
  <c r="D29" i="5"/>
  <c r="H142" i="2"/>
  <c r="H27" i="5"/>
  <c r="D22" i="5"/>
  <c r="H16" i="5"/>
  <c r="D92" i="4"/>
  <c r="C9" i="14" s="1"/>
  <c r="C92" i="4"/>
  <c r="C10" i="14" s="1"/>
  <c r="D79" i="4"/>
  <c r="D85" i="4"/>
  <c r="C79" i="4"/>
  <c r="H58" i="2" s="1"/>
  <c r="D76" i="4"/>
  <c r="C76" i="4"/>
  <c r="H57" i="2" s="1"/>
  <c r="D65" i="4"/>
  <c r="C65" i="4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D35" i="4"/>
  <c r="C35" i="4"/>
  <c r="H22" i="2" s="1"/>
  <c r="D33" i="4"/>
  <c r="C33" i="4"/>
  <c r="H21" i="2" s="1"/>
  <c r="H28" i="4"/>
  <c r="H34" i="4" s="1"/>
  <c r="G29" i="4" s="1"/>
  <c r="D28" i="4"/>
  <c r="C28" i="4"/>
  <c r="H18" i="2" s="1"/>
  <c r="H22" i="4"/>
  <c r="H26" i="4"/>
  <c r="G22" i="4"/>
  <c r="H82" i="2" s="1"/>
  <c r="D20" i="4"/>
  <c r="H18" i="4"/>
  <c r="G18" i="4"/>
  <c r="E7" i="14" s="1"/>
  <c r="H17" i="7"/>
  <c r="H31" i="7" s="1"/>
  <c r="H627" i="2"/>
  <c r="H658" i="2"/>
  <c r="F87" i="9"/>
  <c r="F98" i="9" s="1"/>
  <c r="H1303" i="2"/>
  <c r="H829" i="2"/>
  <c r="H771" i="2"/>
  <c r="Q22" i="8"/>
  <c r="Q25" i="8"/>
  <c r="H863" i="2" s="1"/>
  <c r="H563" i="2"/>
  <c r="H747" i="2"/>
  <c r="H1121" i="2"/>
  <c r="H561" i="2"/>
  <c r="H565" i="2"/>
  <c r="H1244" i="2"/>
  <c r="D41" i="8"/>
  <c r="C13" i="7"/>
  <c r="C17" i="7" s="1"/>
  <c r="H222" i="2" s="1"/>
  <c r="H1296" i="2"/>
  <c r="H1130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37" i="4"/>
  <c r="H95" i="4" s="1"/>
  <c r="F17" i="7"/>
  <c r="H288" i="2" s="1"/>
  <c r="H218" i="2"/>
  <c r="H1178" i="2"/>
  <c r="H772" i="2"/>
  <c r="H48" i="2"/>
  <c r="H1193" i="2"/>
  <c r="F107" i="9"/>
  <c r="H1195" i="2" s="1"/>
  <c r="E12" i="14"/>
  <c r="D12" i="14" s="1"/>
  <c r="C79" i="11"/>
  <c r="H1300" i="2"/>
  <c r="H438" i="2"/>
  <c r="M17" i="7"/>
  <c r="H488" i="2"/>
  <c r="D43" i="8"/>
  <c r="H490" i="2" s="1"/>
  <c r="H228" i="2"/>
  <c r="H404" i="2"/>
  <c r="H1002" i="2"/>
  <c r="E40" i="9"/>
  <c r="H1001" i="2"/>
  <c r="H231" i="2"/>
  <c r="L26" i="7"/>
  <c r="H429" i="2"/>
  <c r="H552" i="2"/>
  <c r="C31" i="7"/>
  <c r="G41" i="8"/>
  <c r="I27" i="10"/>
  <c r="H1294" i="2"/>
  <c r="L19" i="7"/>
  <c r="H422" i="2"/>
  <c r="H240" i="2"/>
  <c r="D17" i="7"/>
  <c r="L14" i="7"/>
  <c r="H417" i="2"/>
  <c r="H241" i="2"/>
  <c r="H570" i="2"/>
  <c r="J33" i="8"/>
  <c r="H660" i="2" s="1"/>
  <c r="H861" i="2"/>
  <c r="H558" i="2"/>
  <c r="H774" i="2"/>
  <c r="E41" i="8"/>
  <c r="H512" i="2"/>
  <c r="H785" i="2"/>
  <c r="Q38" i="8"/>
  <c r="H875" i="2" s="1"/>
  <c r="H716" i="2"/>
  <c r="H557" i="2"/>
  <c r="P41" i="8"/>
  <c r="H848" i="2" s="1"/>
  <c r="H569" i="2"/>
  <c r="J32" i="8"/>
  <c r="R32" i="8" s="1"/>
  <c r="H899" i="2" s="1"/>
  <c r="H764" i="2"/>
  <c r="E13" i="14"/>
  <c r="D13" i="14"/>
  <c r="H1297" i="2"/>
  <c r="E14" i="14"/>
  <c r="D14" i="14" s="1"/>
  <c r="H577" i="2"/>
  <c r="J40" i="8"/>
  <c r="R40" i="8"/>
  <c r="H907" i="2"/>
  <c r="B52" i="5"/>
  <c r="B40" i="7"/>
  <c r="C48" i="8"/>
  <c r="H648" i="2"/>
  <c r="H667" i="2"/>
  <c r="H669" i="2"/>
  <c r="Q39" i="8"/>
  <c r="H876" i="2"/>
  <c r="Q42" i="8"/>
  <c r="H879" i="2" s="1"/>
  <c r="H579" i="2"/>
  <c r="J39" i="8"/>
  <c r="H666" i="2" s="1"/>
  <c r="J41" i="8"/>
  <c r="H578" i="2"/>
  <c r="H290" i="2"/>
  <c r="Q20" i="8"/>
  <c r="H860" i="2" s="1"/>
  <c r="H770" i="2"/>
  <c r="O43" i="8"/>
  <c r="H820" i="2"/>
  <c r="H806" i="2"/>
  <c r="H868" i="2"/>
  <c r="H575" i="2"/>
  <c r="J38" i="8"/>
  <c r="H665" i="2" s="1"/>
  <c r="H1055" i="2"/>
  <c r="H626" i="2"/>
  <c r="H728" i="2"/>
  <c r="H574" i="2"/>
  <c r="H1051" i="2"/>
  <c r="D68" i="9"/>
  <c r="H1065" i="2" s="1"/>
  <c r="E54" i="9"/>
  <c r="H1094" i="2" s="1"/>
  <c r="H41" i="8"/>
  <c r="H608" i="2" s="1"/>
  <c r="H597" i="2"/>
  <c r="H663" i="2"/>
  <c r="H998" i="2"/>
  <c r="E35" i="9"/>
  <c r="H996" i="2" s="1"/>
  <c r="I17" i="7"/>
  <c r="H354" i="2" s="1"/>
  <c r="H372" i="2"/>
  <c r="J17" i="7"/>
  <c r="H376" i="2" s="1"/>
  <c r="H250" i="2"/>
  <c r="H589" i="2"/>
  <c r="H43" i="8"/>
  <c r="H610" i="2" s="1"/>
  <c r="H602" i="2"/>
  <c r="J35" i="8"/>
  <c r="H662" i="2" s="1"/>
  <c r="H782" i="2"/>
  <c r="Q35" i="8"/>
  <c r="R35" i="8" s="1"/>
  <c r="H902" i="2" s="1"/>
  <c r="H872" i="2"/>
  <c r="E79" i="11"/>
  <c r="H1320" i="2"/>
  <c r="H1318" i="2"/>
  <c r="R39" i="8"/>
  <c r="H906" i="2" s="1"/>
  <c r="H27" i="2"/>
  <c r="C46" i="4"/>
  <c r="H33" i="2" s="1"/>
  <c r="Q34" i="8"/>
  <c r="H781" i="2"/>
  <c r="J30" i="8"/>
  <c r="H567" i="2"/>
  <c r="D94" i="4"/>
  <c r="H780" i="2"/>
  <c r="Q33" i="8"/>
  <c r="H870" i="2" s="1"/>
  <c r="L13" i="7"/>
  <c r="H416" i="2"/>
  <c r="M43" i="8"/>
  <c r="H760" i="2" s="1"/>
  <c r="H395" i="2"/>
  <c r="K17" i="7"/>
  <c r="F114" i="11"/>
  <c r="H1332" i="2"/>
  <c r="E17" i="7"/>
  <c r="D46" i="4"/>
  <c r="H507" i="2"/>
  <c r="B153" i="11"/>
  <c r="E31" i="7"/>
  <c r="E34" i="7" s="1"/>
  <c r="H283" i="2" s="1"/>
  <c r="H266" i="2"/>
  <c r="H871" i="2"/>
  <c r="F79" i="11"/>
  <c r="H1330" i="2" s="1"/>
  <c r="F149" i="11"/>
  <c r="H1335" i="2"/>
  <c r="H657" i="2"/>
  <c r="R37" i="8"/>
  <c r="H904" i="2" s="1"/>
  <c r="H664" i="2"/>
  <c r="R33" i="8"/>
  <c r="H900" i="2"/>
  <c r="R38" i="8"/>
  <c r="H905" i="2" s="1"/>
  <c r="H398" i="2"/>
  <c r="K31" i="7"/>
  <c r="H412" i="2" s="1"/>
  <c r="H280" i="2"/>
  <c r="H1086" i="2" l="1"/>
  <c r="C68" i="9"/>
  <c r="E58" i="9"/>
  <c r="H1098" i="2" s="1"/>
  <c r="E26" i="9"/>
  <c r="H987" i="2" s="1"/>
  <c r="C44" i="6"/>
  <c r="H212" i="2" s="1"/>
  <c r="G71" i="4"/>
  <c r="G79" i="4" s="1"/>
  <c r="D13" i="12" s="1"/>
  <c r="G56" i="4"/>
  <c r="H107" i="2" s="1"/>
  <c r="R24" i="8"/>
  <c r="H892" i="2" s="1"/>
  <c r="G19" i="8"/>
  <c r="J19" i="8" s="1"/>
  <c r="H649" i="2" s="1"/>
  <c r="H556" i="2"/>
  <c r="F43" i="8"/>
  <c r="H550" i="2" s="1"/>
  <c r="H554" i="2"/>
  <c r="N28" i="8"/>
  <c r="Q28" i="8" s="1"/>
  <c r="H866" i="2" s="1"/>
  <c r="Q27" i="8"/>
  <c r="H767" i="2"/>
  <c r="L43" i="8"/>
  <c r="H730" i="2" s="1"/>
  <c r="H765" i="2"/>
  <c r="Q11" i="8"/>
  <c r="H851" i="2" s="1"/>
  <c r="H763" i="2"/>
  <c r="R12" i="8"/>
  <c r="C13" i="4" s="1"/>
  <c r="R16" i="8"/>
  <c r="H886" i="2" s="1"/>
  <c r="H642" i="2"/>
  <c r="J13" i="8"/>
  <c r="J15" i="8"/>
  <c r="H645" i="2" s="1"/>
  <c r="G26" i="4"/>
  <c r="H86" i="2" s="1"/>
  <c r="H79" i="2"/>
  <c r="D9" i="14"/>
  <c r="D44" i="6"/>
  <c r="D46" i="6" s="1"/>
  <c r="C31" i="5"/>
  <c r="H143" i="2" s="1"/>
  <c r="G31" i="5"/>
  <c r="H31" i="5"/>
  <c r="H36" i="5" s="1"/>
  <c r="D31" i="5"/>
  <c r="D33" i="5" s="1"/>
  <c r="D56" i="4"/>
  <c r="D95" i="4" s="1"/>
  <c r="B31" i="10"/>
  <c r="B38" i="7"/>
  <c r="B111" i="9"/>
  <c r="B54" i="6"/>
  <c r="B151" i="11"/>
  <c r="B98" i="4"/>
  <c r="C46" i="8"/>
  <c r="H988" i="2"/>
  <c r="E73" i="9"/>
  <c r="H1110" i="2" s="1"/>
  <c r="C87" i="9"/>
  <c r="H1038" i="2" s="1"/>
  <c r="E92" i="9"/>
  <c r="H1129" i="2" s="1"/>
  <c r="D98" i="9"/>
  <c r="H1092" i="2" s="1"/>
  <c r="E77" i="9"/>
  <c r="H1114" i="2" s="1"/>
  <c r="C98" i="9"/>
  <c r="H1008" i="2"/>
  <c r="C45" i="9"/>
  <c r="H942" i="2" s="1"/>
  <c r="E13" i="9"/>
  <c r="E21" i="9" s="1"/>
  <c r="H985" i="2" s="1"/>
  <c r="H955" i="2"/>
  <c r="C21" i="9"/>
  <c r="H921" i="2" s="1"/>
  <c r="H34" i="7"/>
  <c r="H349" i="2" s="1"/>
  <c r="H346" i="2"/>
  <c r="H332" i="2"/>
  <c r="H137" i="2"/>
  <c r="R20" i="8"/>
  <c r="H890" i="2" s="1"/>
  <c r="H650" i="2"/>
  <c r="R25" i="8"/>
  <c r="H893" i="2" s="1"/>
  <c r="H653" i="2"/>
  <c r="H974" i="2"/>
  <c r="I43" i="8"/>
  <c r="H640" i="2" s="1"/>
  <c r="H638" i="2"/>
  <c r="E68" i="9"/>
  <c r="H1108" i="2" s="1"/>
  <c r="H857" i="2"/>
  <c r="R17" i="8"/>
  <c r="K34" i="7"/>
  <c r="H415" i="2" s="1"/>
  <c r="J31" i="7"/>
  <c r="H668" i="2"/>
  <c r="F31" i="7"/>
  <c r="H244" i="2"/>
  <c r="D31" i="7"/>
  <c r="E45" i="9"/>
  <c r="D36" i="5"/>
  <c r="H33" i="5"/>
  <c r="C46" i="6"/>
  <c r="H854" i="2"/>
  <c r="R14" i="8"/>
  <c r="H1022" i="2"/>
  <c r="H659" i="2"/>
  <c r="H518" i="2"/>
  <c r="E43" i="8"/>
  <c r="H520" i="2" s="1"/>
  <c r="H442" i="2"/>
  <c r="M31" i="7"/>
  <c r="F99" i="9"/>
  <c r="H1179" i="2" s="1"/>
  <c r="H124" i="2"/>
  <c r="H654" i="2"/>
  <c r="R26" i="8"/>
  <c r="H894" i="2" s="1"/>
  <c r="H777" i="2"/>
  <c r="Q30" i="8"/>
  <c r="H867" i="2" s="1"/>
  <c r="H236" i="2"/>
  <c r="C34" i="7"/>
  <c r="P43" i="8"/>
  <c r="H850" i="2" s="1"/>
  <c r="H88" i="2"/>
  <c r="G28" i="4"/>
  <c r="R42" i="8"/>
  <c r="H909" i="2" s="1"/>
  <c r="R18" i="8"/>
  <c r="E15" i="14"/>
  <c r="D15" i="14" s="1"/>
  <c r="N19" i="8"/>
  <c r="H1167" i="2"/>
  <c r="H477" i="2"/>
  <c r="K41" i="8"/>
  <c r="H202" i="2"/>
  <c r="E82" i="9"/>
  <c r="H1133" i="2"/>
  <c r="H562" i="2"/>
  <c r="H69" i="2"/>
  <c r="G28" i="8"/>
  <c r="H779" i="2"/>
  <c r="Q36" i="8"/>
  <c r="G17" i="7"/>
  <c r="J11" i="8"/>
  <c r="J34" i="8"/>
  <c r="F68" i="9"/>
  <c r="H1151" i="2" s="1"/>
  <c r="C149" i="11"/>
  <c r="H1305" i="2" s="1"/>
  <c r="C85" i="4"/>
  <c r="H679" i="2"/>
  <c r="H1272" i="2"/>
  <c r="B33" i="10"/>
  <c r="D21" i="9"/>
  <c r="H953" i="2" s="1"/>
  <c r="G33" i="5" l="1"/>
  <c r="H171" i="2" s="1"/>
  <c r="C36" i="5"/>
  <c r="H120" i="2"/>
  <c r="H882" i="2"/>
  <c r="H776" i="2"/>
  <c r="H559" i="2"/>
  <c r="C17" i="4"/>
  <c r="H8" i="2" s="1"/>
  <c r="H865" i="2"/>
  <c r="R27" i="8"/>
  <c r="H895" i="2" s="1"/>
  <c r="R13" i="8"/>
  <c r="H643" i="2"/>
  <c r="R15" i="8"/>
  <c r="C16" i="4" s="1"/>
  <c r="H7" i="2" s="1"/>
  <c r="C33" i="5"/>
  <c r="H144" i="2" s="1"/>
  <c r="G36" i="5"/>
  <c r="H174" i="2" s="1"/>
  <c r="H170" i="2"/>
  <c r="E87" i="9"/>
  <c r="H1124" i="2" s="1"/>
  <c r="D99" i="9"/>
  <c r="H1093" i="2" s="1"/>
  <c r="H1049" i="2"/>
  <c r="C99" i="9"/>
  <c r="H1050" i="2" s="1"/>
  <c r="H977" i="2"/>
  <c r="D46" i="9"/>
  <c r="H975" i="2" s="1"/>
  <c r="C46" i="9"/>
  <c r="H943" i="2" s="1"/>
  <c r="H147" i="2"/>
  <c r="H698" i="2"/>
  <c r="N41" i="8"/>
  <c r="H37" i="5"/>
  <c r="H641" i="2"/>
  <c r="R11" i="8"/>
  <c r="H881" i="2" s="1"/>
  <c r="C94" i="4"/>
  <c r="H64" i="2"/>
  <c r="D12" i="12"/>
  <c r="D11" i="12"/>
  <c r="N43" i="8"/>
  <c r="H790" i="2" s="1"/>
  <c r="H769" i="2"/>
  <c r="Q19" i="8"/>
  <c r="H873" i="2"/>
  <c r="R36" i="8"/>
  <c r="H903" i="2" s="1"/>
  <c r="H1119" i="2"/>
  <c r="H239" i="2"/>
  <c r="E10" i="14"/>
  <c r="D10" i="14" s="1"/>
  <c r="H214" i="2"/>
  <c r="H302" i="2"/>
  <c r="F34" i="7"/>
  <c r="H305" i="2" s="1"/>
  <c r="C19" i="4"/>
  <c r="H10" i="2" s="1"/>
  <c r="H888" i="2"/>
  <c r="R30" i="8"/>
  <c r="H897" i="2" s="1"/>
  <c r="H4" i="2"/>
  <c r="D37" i="5"/>
  <c r="H661" i="2"/>
  <c r="R34" i="8"/>
  <c r="H901" i="2" s="1"/>
  <c r="J28" i="8"/>
  <c r="H566" i="2"/>
  <c r="G43" i="8"/>
  <c r="H580" i="2" s="1"/>
  <c r="D42" i="5"/>
  <c r="K43" i="8"/>
  <c r="H700" i="2" s="1"/>
  <c r="H456" i="2"/>
  <c r="M34" i="7"/>
  <c r="H459" i="2" s="1"/>
  <c r="C15" i="4"/>
  <c r="H6" i="2" s="1"/>
  <c r="H884" i="2"/>
  <c r="H1006" i="2"/>
  <c r="E46" i="9"/>
  <c r="H1007" i="2" s="1"/>
  <c r="H310" i="2"/>
  <c r="L17" i="7"/>
  <c r="H420" i="2" s="1"/>
  <c r="G31" i="7"/>
  <c r="H87" i="2"/>
  <c r="H258" i="2"/>
  <c r="D34" i="7"/>
  <c r="H261" i="2" s="1"/>
  <c r="H390" i="2"/>
  <c r="J34" i="7"/>
  <c r="H393" i="2" s="1"/>
  <c r="C18" i="4"/>
  <c r="H9" i="2" s="1"/>
  <c r="H887" i="2"/>
  <c r="E98" i="9" l="1"/>
  <c r="E99" i="9" s="1"/>
  <c r="H1136" i="2" s="1"/>
  <c r="C42" i="5"/>
  <c r="H153" i="2" s="1"/>
  <c r="H885" i="2"/>
  <c r="C14" i="4"/>
  <c r="H5" i="2" s="1"/>
  <c r="H883" i="2"/>
  <c r="G37" i="5"/>
  <c r="H175" i="2" s="1"/>
  <c r="C37" i="5"/>
  <c r="H148" i="2" s="1"/>
  <c r="D8" i="12"/>
  <c r="H42" i="5"/>
  <c r="D44" i="5" s="1"/>
  <c r="H44" i="5"/>
  <c r="D45" i="5"/>
  <c r="R28" i="8"/>
  <c r="H896" i="2" s="1"/>
  <c r="H656" i="2"/>
  <c r="J43" i="8"/>
  <c r="H670" i="2" s="1"/>
  <c r="H324" i="2"/>
  <c r="G34" i="7"/>
  <c r="H788" i="2"/>
  <c r="Q41" i="8"/>
  <c r="H859" i="2"/>
  <c r="Q43" i="8"/>
  <c r="H880" i="2" s="1"/>
  <c r="R19" i="8"/>
  <c r="H71" i="2"/>
  <c r="D10" i="12"/>
  <c r="H1135" i="2" l="1"/>
  <c r="C45" i="5"/>
  <c r="H156" i="2" s="1"/>
  <c r="C20" i="4"/>
  <c r="C56" i="4" s="1"/>
  <c r="G42" i="5"/>
  <c r="G44" i="5" s="1"/>
  <c r="H178" i="2" s="1"/>
  <c r="D21" i="12"/>
  <c r="D24" i="12" s="1"/>
  <c r="H45" i="5"/>
  <c r="D23" i="12"/>
  <c r="H889" i="2"/>
  <c r="H327" i="2"/>
  <c r="H878" i="2"/>
  <c r="R41" i="8"/>
  <c r="H908" i="2" s="1"/>
  <c r="C44" i="5" l="1"/>
  <c r="G32" i="4" s="1"/>
  <c r="R43" i="8"/>
  <c r="H910" i="2" s="1"/>
  <c r="H11" i="2"/>
  <c r="D15" i="12"/>
  <c r="H176" i="2"/>
  <c r="G45" i="5"/>
  <c r="H179" i="2" s="1"/>
  <c r="H41" i="2"/>
  <c r="C95" i="4"/>
  <c r="H155" i="2" l="1"/>
  <c r="E8" i="14"/>
  <c r="C8" i="14"/>
  <c r="D8" i="14" s="1"/>
  <c r="D5" i="12"/>
  <c r="H91" i="2"/>
  <c r="G34" i="4"/>
  <c r="I18" i="7"/>
  <c r="D3" i="12"/>
  <c r="D16" i="12"/>
  <c r="H72" i="2"/>
  <c r="C6" i="14"/>
  <c r="D6" i="12"/>
  <c r="D20" i="12" l="1"/>
  <c r="I31" i="7"/>
  <c r="H355" i="2"/>
  <c r="L18" i="7"/>
  <c r="H421" i="2" s="1"/>
  <c r="H93" i="2"/>
  <c r="G37" i="4"/>
  <c r="D18" i="12" l="1"/>
  <c r="C7" i="14"/>
  <c r="D7" i="14" s="1"/>
  <c r="D4" i="12"/>
  <c r="D19" i="12" s="1"/>
  <c r="H94" i="2"/>
  <c r="G95" i="4"/>
  <c r="D22" i="12"/>
  <c r="C11" i="14"/>
  <c r="I34" i="7"/>
  <c r="H368" i="2"/>
  <c r="L31" i="7"/>
  <c r="H434" i="2" s="1"/>
  <c r="E6" i="14" l="1"/>
  <c r="D6" i="14" s="1"/>
  <c r="H125" i="2"/>
  <c r="L34" i="7"/>
  <c r="H371" i="2"/>
  <c r="E11" i="14" l="1"/>
  <c r="D11" i="14" s="1"/>
  <c r="H437" i="2"/>
</calcChain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<sst xmlns="http://schemas.openxmlformats.org/spreadsheetml/2006/main" count="4322" uniqueCount="1004">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</sst>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9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sz val="12"/>
      <color indexed="62"/>
      <name val="Times New Roman"/>
      <family val="1"/>
      <charset val="204"/>
    </font>
    <font>
      <sz val="11"/>
      <color indexed="60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7">
    <xf numFmtId="0" fontId="0" fillId="0" borderId="0" xfId="0"/>
    <xf numFmtId="0" fontId="2" fillId="0" borderId="2" xfId="15" applyFont="1" applyBorder="1" applyAlignment="1" applyProtection="1">
      <alignment horizontal="centerContinuous" vertical="center" wrapText="1"/>
    </xf>
    <xf numFmtId="0" fontId="3" fillId="0" borderId="3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 wrapText="1"/>
    </xf>
    <xf numFmtId="0" fontId="3" fillId="0" borderId="5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/>
    </xf>
    <xf numFmtId="0" fontId="2" fillId="0" borderId="5" xfId="15" applyFont="1" applyBorder="1" applyAlignment="1" applyProtection="1">
      <alignment horizontal="centerContinuous" vertical="center"/>
    </xf>
    <xf numFmtId="0" fontId="3" fillId="0" borderId="6" xfId="15" applyFont="1" applyBorder="1" applyAlignment="1" applyProtection="1">
      <alignment horizontal="righ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3" xfId="15" applyFont="1" applyBorder="1" applyAlignment="1" applyProtection="1">
      <alignment horizontal="left" vertical="center" wrapText="1"/>
    </xf>
    <xf numFmtId="0" fontId="3" fillId="0" borderId="6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7" xfId="11" applyFont="1" applyBorder="1" applyAlignment="1" applyProtection="1">
      <alignment horizontal="center" vertical="center"/>
    </xf>
    <xf numFmtId="0" fontId="2" fillId="0" borderId="8" xfId="11" applyFont="1" applyBorder="1" applyAlignment="1" applyProtection="1">
      <alignment horizontal="center" vertical="top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14" fontId="2" fillId="0" borderId="9" xfId="11" applyNumberFormat="1" applyFont="1" applyBorder="1" applyAlignment="1" applyProtection="1">
      <alignment horizontal="center" vertical="center" wrapText="1"/>
    </xf>
    <xf numFmtId="49" fontId="2" fillId="0" borderId="6" xfId="11" applyNumberFormat="1" applyFont="1" applyBorder="1" applyAlignment="1" applyProtection="1">
      <alignment horizontal="right" vertical="top" wrapText="1"/>
    </xf>
    <xf numFmtId="0" fontId="9" fillId="2" borderId="10" xfId="11" applyFont="1" applyFill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right" vertical="top" wrapText="1"/>
    </xf>
    <xf numFmtId="49" fontId="3" fillId="0" borderId="6" xfId="11" applyNumberFormat="1" applyFont="1" applyBorder="1" applyAlignment="1" applyProtection="1">
      <alignment horizontal="right" vertical="top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1" fontId="3" fillId="0" borderId="6" xfId="11" applyNumberFormat="1" applyFont="1" applyBorder="1" applyAlignment="1" applyProtection="1">
      <alignment horizontal="right" vertical="top" wrapText="1"/>
    </xf>
    <xf numFmtId="49" fontId="3" fillId="0" borderId="6" xfId="11" applyNumberFormat="1" applyFont="1" applyFill="1" applyBorder="1" applyAlignment="1" applyProtection="1">
      <alignment horizontal="right" vertical="top" wrapText="1"/>
    </xf>
    <xf numFmtId="1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6" xfId="11" applyNumberFormat="1" applyFont="1" applyBorder="1" applyAlignment="1" applyProtection="1">
      <alignment horizontal="right" vertical="top" wrapText="1"/>
    </xf>
    <xf numFmtId="0" fontId="8" fillId="2" borderId="10" xfId="11" applyFont="1" applyFill="1" applyBorder="1" applyAlignment="1" applyProtection="1">
      <alignment vertical="top" wrapText="1"/>
    </xf>
    <xf numFmtId="1" fontId="3" fillId="0" borderId="6" xfId="5" applyNumberFormat="1" applyFont="1" applyBorder="1" applyAlignment="1" applyProtection="1">
      <alignment vertical="top" wrapText="1"/>
    </xf>
    <xf numFmtId="1" fontId="3" fillId="4" borderId="6" xfId="5" applyNumberFormat="1" applyFont="1" applyFill="1" applyBorder="1" applyAlignment="1" applyProtection="1">
      <alignment vertical="top"/>
    </xf>
    <xf numFmtId="1" fontId="3" fillId="0" borderId="6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6" xfId="1" applyNumberFormat="1" applyFont="1" applyBorder="1" applyAlignment="1" applyProtection="1">
      <alignment horizontal="centerContinuous" vertical="center" wrapText="1"/>
    </xf>
    <xf numFmtId="49" fontId="2" fillId="0" borderId="12" xfId="7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6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6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lef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10" fillId="0" borderId="6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6" xfId="6" applyNumberFormat="1" applyFont="1" applyBorder="1" applyAlignment="1" applyProtection="1">
      <alignment horizontal="right" vertical="center" wrapText="1"/>
    </xf>
    <xf numFmtId="49" fontId="3" fillId="0" borderId="6" xfId="6" applyNumberFormat="1" applyFont="1" applyBorder="1" applyAlignment="1" applyProtection="1">
      <alignment horizontal="center" vertical="center" wrapText="1"/>
    </xf>
    <xf numFmtId="1" fontId="3" fillId="0" borderId="6" xfId="6" applyNumberFormat="1" applyFont="1" applyFill="1" applyBorder="1" applyAlignment="1" applyProtection="1">
      <alignment horizontal="right" vertical="center" wrapText="1"/>
    </xf>
    <xf numFmtId="0" fontId="3" fillId="0" borderId="6" xfId="6" applyFont="1" applyFill="1" applyBorder="1" applyAlignment="1" applyProtection="1">
      <alignment horizontal="right" vertical="center" wrapText="1"/>
    </xf>
    <xf numFmtId="0" fontId="3" fillId="0" borderId="6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6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6" xfId="9" applyFont="1" applyBorder="1" applyAlignment="1" applyProtection="1">
      <alignment vertical="center" wrapText="1"/>
    </xf>
    <xf numFmtId="49" fontId="10" fillId="0" borderId="6" xfId="9" applyNumberFormat="1" applyFont="1" applyBorder="1" applyAlignment="1" applyProtection="1">
      <alignment horizontal="center" vertical="center" wrapText="1"/>
    </xf>
    <xf numFmtId="0" fontId="3" fillId="0" borderId="6" xfId="9" applyFont="1" applyBorder="1" applyAlignment="1" applyProtection="1">
      <alignment horizontal="left" vertical="center" wrapText="1"/>
    </xf>
    <xf numFmtId="49" fontId="10" fillId="0" borderId="13" xfId="9" applyNumberFormat="1" applyFont="1" applyBorder="1" applyAlignment="1" applyProtection="1">
      <alignment horizontal="center" vertical="center" wrapText="1"/>
    </xf>
    <xf numFmtId="49" fontId="3" fillId="4" borderId="11" xfId="9" applyNumberFormat="1" applyFont="1" applyFill="1" applyBorder="1" applyAlignment="1" applyProtection="1">
      <alignment horizontal="center" vertical="center" wrapText="1"/>
    </xf>
    <xf numFmtId="49" fontId="3" fillId="0" borderId="12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6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6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6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vertical="center" wrapText="1"/>
    </xf>
    <xf numFmtId="3" fontId="3" fillId="0" borderId="6" xfId="13" applyNumberFormat="1" applyFont="1" applyFill="1" applyBorder="1" applyAlignment="1" applyProtection="1">
      <alignment vertical="center"/>
    </xf>
    <xf numFmtId="0" fontId="3" fillId="0" borderId="6" xfId="13" applyFont="1" applyBorder="1" applyAlignment="1" applyProtection="1">
      <alignment vertical="center" wrapText="1"/>
    </xf>
    <xf numFmtId="3" fontId="3" fillId="0" borderId="6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6" xfId="13" applyNumberFormat="1" applyFont="1" applyBorder="1" applyAlignment="1" applyProtection="1">
      <alignment horizontal="center" vertical="center"/>
    </xf>
    <xf numFmtId="3" fontId="3" fillId="0" borderId="6" xfId="13" applyNumberFormat="1" applyFont="1" applyBorder="1" applyAlignment="1" applyProtection="1">
      <alignment vertical="center"/>
    </xf>
    <xf numFmtId="0" fontId="3" fillId="0" borderId="10" xfId="13" applyFont="1" applyBorder="1" applyAlignment="1" applyProtection="1">
      <alignment vertical="center" wrapText="1"/>
    </xf>
    <xf numFmtId="49" fontId="2" fillId="0" borderId="6" xfId="13" applyNumberFormat="1" applyFont="1" applyBorder="1" applyAlignment="1" applyProtection="1">
      <alignment horizontal="center" vertical="center" wrapText="1"/>
    </xf>
    <xf numFmtId="3" fontId="3" fillId="3" borderId="14" xfId="11" applyNumberFormat="1" applyFont="1" applyFill="1" applyBorder="1" applyAlignment="1" applyProtection="1">
      <alignment vertical="top"/>
      <protection locked="0"/>
    </xf>
    <xf numFmtId="3" fontId="3" fillId="3" borderId="6" xfId="11" applyNumberFormat="1" applyFont="1" applyFill="1" applyBorder="1" applyAlignment="1" applyProtection="1">
      <alignment vertical="top"/>
      <protection locked="0"/>
    </xf>
    <xf numFmtId="49" fontId="2" fillId="0" borderId="7" xfId="11" applyNumberFormat="1" applyFont="1" applyBorder="1" applyAlignment="1" applyProtection="1">
      <alignment horizontal="center" vertical="center" wrapText="1"/>
    </xf>
    <xf numFmtId="0" fontId="3" fillId="4" borderId="6" xfId="5" applyFont="1" applyFill="1" applyBorder="1" applyAlignment="1" applyProtection="1">
      <alignment vertical="top" wrapText="1"/>
    </xf>
    <xf numFmtId="0" fontId="9" fillId="2" borderId="10" xfId="11" applyFont="1" applyFill="1" applyBorder="1" applyAlignment="1" applyProtection="1">
      <alignment vertical="top"/>
    </xf>
    <xf numFmtId="1" fontId="9" fillId="2" borderId="10" xfId="11" applyNumberFormat="1" applyFont="1" applyFill="1" applyBorder="1" applyAlignment="1" applyProtection="1">
      <alignment vertical="top" wrapText="1"/>
    </xf>
    <xf numFmtId="1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 wrapText="1"/>
    </xf>
    <xf numFmtId="0" fontId="9" fillId="2" borderId="10" xfId="5" applyFont="1" applyFill="1" applyBorder="1" applyAlignment="1" applyProtection="1">
      <alignment vertical="top"/>
    </xf>
    <xf numFmtId="1" fontId="8" fillId="2" borderId="10" xfId="11" applyNumberFormat="1" applyFont="1" applyFill="1" applyBorder="1" applyAlignment="1" applyProtection="1">
      <alignment vertical="top" wrapText="1"/>
    </xf>
    <xf numFmtId="49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/>
    </xf>
    <xf numFmtId="49" fontId="2" fillId="0" borderId="13" xfId="11" applyNumberFormat="1" applyFont="1" applyFill="1" applyBorder="1" applyAlignment="1" applyProtection="1">
      <alignment horizontal="right" vertical="top" wrapText="1"/>
    </xf>
    <xf numFmtId="0" fontId="8" fillId="2" borderId="7" xfId="11" applyFont="1" applyFill="1" applyBorder="1" applyAlignment="1" applyProtection="1">
      <alignment vertical="top" wrapText="1"/>
    </xf>
    <xf numFmtId="49" fontId="3" fillId="0" borderId="8" xfId="11" applyNumberFormat="1" applyFont="1" applyFill="1" applyBorder="1" applyAlignment="1" applyProtection="1">
      <alignment horizontal="right" vertical="top" wrapText="1"/>
    </xf>
    <xf numFmtId="1" fontId="2" fillId="0" borderId="13" xfId="11" applyNumberFormat="1" applyFont="1" applyBorder="1" applyAlignment="1" applyProtection="1">
      <alignment horizontal="right" vertical="top" wrapText="1"/>
    </xf>
    <xf numFmtId="1" fontId="2" fillId="0" borderId="8" xfId="11" applyNumberFormat="1" applyFont="1" applyBorder="1" applyAlignment="1" applyProtection="1">
      <alignment horizontal="right" vertical="top" wrapText="1"/>
    </xf>
    <xf numFmtId="0" fontId="9" fillId="2" borderId="15" xfId="5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 wrapText="1"/>
    </xf>
    <xf numFmtId="1" fontId="8" fillId="2" borderId="7" xfId="11" applyNumberFormat="1" applyFont="1" applyFill="1" applyBorder="1" applyAlignment="1" applyProtection="1">
      <alignment vertical="top" wrapText="1"/>
    </xf>
    <xf numFmtId="3" fontId="3" fillId="3" borderId="8" xfId="11" applyNumberFormat="1" applyFont="1" applyFill="1" applyBorder="1" applyAlignment="1" applyProtection="1">
      <alignment vertical="top"/>
      <protection locked="0"/>
    </xf>
    <xf numFmtId="0" fontId="9" fillId="2" borderId="15" xfId="11" applyFont="1" applyFill="1" applyBorder="1" applyAlignment="1" applyProtection="1">
      <alignment vertical="top"/>
    </xf>
    <xf numFmtId="1" fontId="3" fillId="0" borderId="8" xfId="5" applyNumberFormat="1" applyFont="1" applyBorder="1" applyAlignment="1" applyProtection="1">
      <alignment vertical="top" wrapText="1"/>
    </xf>
    <xf numFmtId="0" fontId="2" fillId="0" borderId="15" xfId="11" applyFont="1" applyBorder="1" applyAlignment="1" applyProtection="1">
      <alignment horizontal="center" vertical="center" wrapText="1"/>
    </xf>
    <xf numFmtId="0" fontId="2" fillId="0" borderId="13" xfId="11" applyFont="1" applyBorder="1" applyAlignment="1" applyProtection="1">
      <alignment horizontal="center" vertical="top" wrapText="1"/>
    </xf>
    <xf numFmtId="0" fontId="2" fillId="0" borderId="16" xfId="11" applyFont="1" applyBorder="1" applyAlignment="1" applyProtection="1">
      <alignment horizontal="center" vertical="top" wrapText="1"/>
    </xf>
    <xf numFmtId="0" fontId="8" fillId="2" borderId="7" xfId="11" applyFont="1" applyFill="1" applyBorder="1" applyAlignment="1" applyProtection="1">
      <alignment horizontal="left" vertical="top" wrapText="1"/>
    </xf>
    <xf numFmtId="49" fontId="2" fillId="0" borderId="8" xfId="11" applyNumberFormat="1" applyFont="1" applyBorder="1" applyAlignment="1" applyProtection="1">
      <alignment horizontal="right" vertical="top" wrapText="1"/>
    </xf>
    <xf numFmtId="49" fontId="2" fillId="0" borderId="15" xfId="11" applyNumberFormat="1" applyFont="1" applyBorder="1" applyAlignment="1" applyProtection="1">
      <alignment horizontal="center" vertical="center" wrapText="1"/>
    </xf>
    <xf numFmtId="49" fontId="2" fillId="4" borderId="8" xfId="11" applyNumberFormat="1" applyFont="1" applyFill="1" applyBorder="1" applyAlignment="1" applyProtection="1">
      <alignment horizontal="right" vertical="top" wrapText="1"/>
    </xf>
    <xf numFmtId="49" fontId="2" fillId="0" borderId="13" xfId="11" applyNumberFormat="1" applyFont="1" applyBorder="1" applyAlignment="1" applyProtection="1">
      <alignment horizontal="right" vertical="top" wrapText="1"/>
    </xf>
    <xf numFmtId="1" fontId="9" fillId="2" borderId="15" xfId="5" applyNumberFormat="1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/>
    </xf>
    <xf numFmtId="49" fontId="8" fillId="2" borderId="17" xfId="11" applyNumberFormat="1" applyFont="1" applyFill="1" applyBorder="1" applyAlignment="1" applyProtection="1">
      <alignment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vertical="center" wrapText="1"/>
    </xf>
    <xf numFmtId="0" fontId="10" fillId="0" borderId="10" xfId="13" applyFont="1" applyBorder="1" applyAlignment="1" applyProtection="1">
      <alignment vertical="center" wrapText="1"/>
    </xf>
    <xf numFmtId="0" fontId="3" fillId="0" borderId="10" xfId="13" applyFont="1" applyBorder="1" applyAlignment="1" applyProtection="1">
      <alignment horizontal="left" vertical="center" wrapText="1"/>
    </xf>
    <xf numFmtId="0" fontId="10" fillId="0" borderId="10" xfId="13" applyFont="1" applyBorder="1" applyAlignment="1" applyProtection="1">
      <alignment horizontal="right" vertical="center" wrapText="1"/>
    </xf>
    <xf numFmtId="0" fontId="3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horizontal="center" vertical="center" wrapText="1"/>
    </xf>
    <xf numFmtId="0" fontId="10" fillId="0" borderId="10" xfId="13" applyFont="1" applyBorder="1" applyAlignment="1" applyProtection="1">
      <alignment horizontal="left" vertical="center" wrapText="1"/>
    </xf>
    <xf numFmtId="49" fontId="3" fillId="0" borderId="6" xfId="13" applyNumberFormat="1" applyFont="1" applyBorder="1" applyAlignment="1" applyProtection="1">
      <alignment horizontal="center" vertical="center" wrapText="1"/>
    </xf>
    <xf numFmtId="3" fontId="2" fillId="0" borderId="6" xfId="13" applyNumberFormat="1" applyFont="1" applyFill="1" applyBorder="1" applyAlignment="1" applyProtection="1">
      <alignment vertical="center"/>
    </xf>
    <xf numFmtId="3" fontId="3" fillId="0" borderId="14" xfId="13" applyNumberFormat="1" applyFont="1" applyFill="1" applyBorder="1" applyAlignment="1" applyProtection="1">
      <alignment vertical="center"/>
    </xf>
    <xf numFmtId="3" fontId="3" fillId="0" borderId="14" xfId="13" applyNumberFormat="1" applyFont="1" applyBorder="1" applyAlignment="1" applyProtection="1">
      <alignment vertical="center"/>
    </xf>
    <xf numFmtId="3" fontId="2" fillId="0" borderId="14" xfId="13" applyNumberFormat="1" applyFont="1" applyFill="1" applyBorder="1" applyAlignment="1" applyProtection="1">
      <alignment vertical="center"/>
    </xf>
    <xf numFmtId="0" fontId="3" fillId="0" borderId="10" xfId="13" applyFont="1" applyFill="1" applyBorder="1" applyAlignment="1" applyProtection="1">
      <alignment vertical="center" wrapText="1"/>
    </xf>
    <xf numFmtId="0" fontId="11" fillId="0" borderId="10" xfId="13" applyFont="1" applyBorder="1" applyAlignment="1" applyProtection="1">
      <alignment vertical="center" wrapText="1"/>
    </xf>
    <xf numFmtId="0" fontId="8" fillId="0" borderId="10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13" xfId="13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vertical="center" wrapText="1"/>
    </xf>
    <xf numFmtId="0" fontId="2" fillId="0" borderId="8" xfId="13" applyFont="1" applyBorder="1" applyAlignment="1" applyProtection="1">
      <alignment vertical="center" wrapText="1"/>
    </xf>
    <xf numFmtId="3" fontId="2" fillId="0" borderId="8" xfId="13" applyNumberFormat="1" applyFont="1" applyBorder="1" applyAlignment="1" applyProtection="1">
      <alignment vertical="center"/>
    </xf>
    <xf numFmtId="3" fontId="2" fillId="0" borderId="9" xfId="13" applyNumberFormat="1" applyFont="1" applyBorder="1" applyAlignment="1" applyProtection="1">
      <alignment vertical="center"/>
    </xf>
    <xf numFmtId="0" fontId="10" fillId="0" borderId="15" xfId="13" applyFont="1" applyBorder="1" applyAlignment="1" applyProtection="1">
      <alignment horizontal="right" vertical="center" wrapText="1"/>
    </xf>
    <xf numFmtId="0" fontId="10" fillId="0" borderId="13" xfId="13" applyFont="1" applyBorder="1" applyAlignment="1" applyProtection="1">
      <alignment horizontal="center" vertical="center" wrapText="1"/>
    </xf>
    <xf numFmtId="0" fontId="3" fillId="0" borderId="15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left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0" borderId="16" xfId="13" applyNumberFormat="1" applyFont="1" applyBorder="1" applyAlignment="1" applyProtection="1">
      <alignment vertical="center"/>
    </xf>
    <xf numFmtId="0" fontId="2" fillId="0" borderId="7" xfId="13" applyFont="1" applyBorder="1" applyAlignment="1" applyProtection="1">
      <alignment horizontal="left" vertical="center" wrapText="1"/>
    </xf>
    <xf numFmtId="0" fontId="2" fillId="0" borderId="15" xfId="13" applyFont="1" applyBorder="1" applyAlignment="1" applyProtection="1">
      <alignment vertical="center" wrapText="1"/>
    </xf>
    <xf numFmtId="0" fontId="3" fillId="0" borderId="8" xfId="13" applyFont="1" applyBorder="1" applyAlignment="1" applyProtection="1">
      <alignment vertical="center" wrapText="1"/>
    </xf>
    <xf numFmtId="49" fontId="10" fillId="0" borderId="6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vertical="center" wrapText="1"/>
    </xf>
    <xf numFmtId="0" fontId="10" fillId="0" borderId="8" xfId="13" applyFont="1" applyBorder="1" applyAlignment="1" applyProtection="1">
      <alignment horizontal="center" vertical="center" wrapText="1"/>
    </xf>
    <xf numFmtId="3" fontId="2" fillId="0" borderId="13" xfId="13" applyNumberFormat="1" applyFont="1" applyBorder="1" applyAlignment="1" applyProtection="1">
      <alignment vertical="center"/>
    </xf>
    <xf numFmtId="3" fontId="2" fillId="0" borderId="16" xfId="13" applyNumberFormat="1" applyFont="1" applyBorder="1" applyAlignment="1" applyProtection="1">
      <alignment vertical="center"/>
    </xf>
    <xf numFmtId="49" fontId="2" fillId="0" borderId="13" xfId="13" applyNumberFormat="1" applyFont="1" applyBorder="1" applyAlignment="1" applyProtection="1">
      <alignment horizontal="center" vertical="center" wrapText="1"/>
    </xf>
    <xf numFmtId="0" fontId="2" fillId="0" borderId="17" xfId="13" applyFont="1" applyBorder="1" applyAlignment="1" applyProtection="1">
      <alignment horizontal="left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8" xfId="13" applyNumberFormat="1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14" fontId="2" fillId="0" borderId="9" xfId="12" applyNumberFormat="1" applyFont="1" applyFill="1" applyBorder="1" applyAlignment="1" applyProtection="1">
      <alignment horizontal="center" vertical="center" wrapText="1"/>
    </xf>
    <xf numFmtId="0" fontId="3" fillId="0" borderId="10" xfId="12" applyFont="1" applyBorder="1" applyAlignment="1" applyProtection="1">
      <alignment wrapText="1"/>
    </xf>
    <xf numFmtId="0" fontId="3" fillId="0" borderId="10" xfId="12" applyFont="1" applyFill="1" applyBorder="1" applyAlignment="1" applyProtection="1">
      <alignment wrapText="1"/>
    </xf>
    <xf numFmtId="0" fontId="3" fillId="0" borderId="19" xfId="12" applyFont="1" applyBorder="1" applyAlignment="1" applyProtection="1">
      <alignment wrapText="1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3" fontId="3" fillId="3" borderId="21" xfId="11" applyNumberFormat="1" applyFont="1" applyFill="1" applyBorder="1" applyAlignment="1" applyProtection="1">
      <alignment vertical="top"/>
      <protection locked="0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13" xfId="12" applyFont="1" applyBorder="1" applyAlignment="1" applyProtection="1">
      <alignment horizontal="center" vertical="center" wrapText="1"/>
    </xf>
    <xf numFmtId="49" fontId="2" fillId="0" borderId="13" xfId="12" applyNumberFormat="1" applyFont="1" applyFill="1" applyBorder="1" applyAlignment="1" applyProtection="1">
      <alignment horizontal="center" vertical="center" wrapText="1"/>
    </xf>
    <xf numFmtId="49" fontId="2" fillId="0" borderId="16" xfId="12" applyNumberFormat="1" applyFont="1" applyFill="1" applyBorder="1" applyAlignment="1" applyProtection="1">
      <alignment horizontal="center" vertical="center" wrapText="1"/>
    </xf>
    <xf numFmtId="0" fontId="10" fillId="0" borderId="22" xfId="12" applyFont="1" applyBorder="1" applyAlignment="1" applyProtection="1">
      <alignment wrapText="1"/>
    </xf>
    <xf numFmtId="49" fontId="10" fillId="0" borderId="12" xfId="12" applyNumberFormat="1" applyFont="1" applyBorder="1" applyAlignment="1" applyProtection="1">
      <alignment horizontal="center" wrapText="1"/>
    </xf>
    <xf numFmtId="0" fontId="10" fillId="0" borderId="7" xfId="12" applyFont="1" applyBorder="1" applyAlignment="1" applyProtection="1">
      <alignment wrapText="1"/>
    </xf>
    <xf numFmtId="49" fontId="10" fillId="0" borderId="8" xfId="12" applyNumberFormat="1" applyFont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3" fontId="3" fillId="0" borderId="9" xfId="12" applyNumberFormat="1" applyFont="1" applyFill="1" applyBorder="1" applyAlignment="1" applyProtection="1">
      <alignment wrapText="1"/>
    </xf>
    <xf numFmtId="0" fontId="2" fillId="0" borderId="19" xfId="12" applyFont="1" applyBorder="1" applyAlignment="1" applyProtection="1">
      <alignment horizontal="right" wrapText="1"/>
    </xf>
    <xf numFmtId="49" fontId="2" fillId="0" borderId="20" xfId="12" applyNumberFormat="1" applyFont="1" applyBorder="1" applyAlignment="1" applyProtection="1">
      <alignment horizontal="center" wrapText="1"/>
    </xf>
    <xf numFmtId="49" fontId="10" fillId="0" borderId="8" xfId="12" applyNumberFormat="1" applyFont="1" applyBorder="1" applyAlignment="1" applyProtection="1">
      <alignment horizontal="center" wrapText="1"/>
    </xf>
    <xf numFmtId="0" fontId="2" fillId="0" borderId="15" xfId="12" applyFont="1" applyBorder="1" applyAlignment="1" applyProtection="1">
      <alignment horizontal="right" wrapText="1"/>
    </xf>
    <xf numFmtId="49" fontId="2" fillId="0" borderId="13" xfId="12" applyNumberFormat="1" applyFont="1" applyBorder="1" applyAlignment="1" applyProtection="1">
      <alignment horizontal="center" wrapText="1"/>
    </xf>
    <xf numFmtId="3" fontId="3" fillId="3" borderId="12" xfId="11" applyNumberFormat="1" applyFont="1" applyFill="1" applyBorder="1" applyAlignment="1" applyProtection="1">
      <alignment vertical="top"/>
      <protection locked="0"/>
    </xf>
    <xf numFmtId="3" fontId="3" fillId="3" borderId="23" xfId="11" applyNumberFormat="1" applyFont="1" applyFill="1" applyBorder="1" applyAlignment="1" applyProtection="1">
      <alignment vertical="top"/>
      <protection locked="0"/>
    </xf>
    <xf numFmtId="0" fontId="2" fillId="0" borderId="17" xfId="12" applyFont="1" applyBorder="1" applyAlignment="1" applyProtection="1">
      <alignment wrapText="1"/>
    </xf>
    <xf numFmtId="49" fontId="2" fillId="0" borderId="18" xfId="12" applyNumberFormat="1" applyFont="1" applyBorder="1" applyAlignment="1" applyProtection="1">
      <alignment horizontal="center" wrapText="1"/>
    </xf>
    <xf numFmtId="0" fontId="10" fillId="0" borderId="24" xfId="12" applyFont="1" applyBorder="1" applyAlignment="1" applyProtection="1">
      <alignment wrapText="1"/>
    </xf>
    <xf numFmtId="49" fontId="10" fillId="0" borderId="25" xfId="12" applyNumberFormat="1" applyFont="1" applyBorder="1" applyAlignment="1" applyProtection="1">
      <alignment horizontal="center" wrapText="1"/>
    </xf>
    <xf numFmtId="0" fontId="3" fillId="0" borderId="22" xfId="12" applyFont="1" applyBorder="1" applyAlignment="1" applyProtection="1">
      <alignment wrapText="1"/>
    </xf>
    <xf numFmtId="0" fontId="10" fillId="0" borderId="17" xfId="12" applyFont="1" applyBorder="1" applyAlignment="1" applyProtection="1">
      <alignment wrapText="1"/>
    </xf>
    <xf numFmtId="49" fontId="10" fillId="0" borderId="18" xfId="12" applyNumberFormat="1" applyFont="1" applyBorder="1" applyAlignment="1" applyProtection="1">
      <alignment horizontal="center" wrapText="1"/>
    </xf>
    <xf numFmtId="3" fontId="2" fillId="0" borderId="18" xfId="12" applyNumberFormat="1" applyFont="1" applyFill="1" applyBorder="1" applyAlignment="1" applyProtection="1">
      <alignment wrapText="1"/>
    </xf>
    <xf numFmtId="3" fontId="2" fillId="0" borderId="26" xfId="12" applyNumberFormat="1" applyFont="1" applyFill="1" applyBorder="1" applyAlignment="1" applyProtection="1">
      <alignment wrapText="1"/>
    </xf>
    <xf numFmtId="3" fontId="10" fillId="3" borderId="25" xfId="11" applyNumberFormat="1" applyFont="1" applyFill="1" applyBorder="1" applyAlignment="1" applyProtection="1">
      <alignment vertical="top"/>
      <protection locked="0"/>
    </xf>
    <xf numFmtId="3" fontId="10" fillId="0" borderId="18" xfId="12" applyNumberFormat="1" applyFont="1" applyFill="1" applyBorder="1" applyAlignment="1" applyProtection="1">
      <alignment wrapText="1"/>
    </xf>
    <xf numFmtId="3" fontId="10" fillId="0" borderId="26" xfId="12" applyNumberFormat="1" applyFont="1" applyFill="1" applyBorder="1" applyAlignment="1" applyProtection="1">
      <alignment wrapText="1"/>
    </xf>
    <xf numFmtId="49" fontId="5" fillId="0" borderId="12" xfId="12" applyNumberFormat="1" applyFont="1" applyBorder="1" applyAlignment="1" applyProtection="1">
      <alignment horizontal="center" wrapText="1"/>
    </xf>
    <xf numFmtId="49" fontId="5" fillId="0" borderId="20" xfId="12" applyNumberFormat="1" applyFont="1" applyBorder="1" applyAlignment="1" applyProtection="1">
      <alignment horizontal="center" wrapText="1"/>
    </xf>
    <xf numFmtId="49" fontId="3" fillId="0" borderId="8" xfId="14" applyNumberFormat="1" applyFont="1" applyBorder="1" applyAlignment="1" applyProtection="1">
      <alignment horizontal="center" vertical="center" wrapText="1"/>
    </xf>
    <xf numFmtId="3" fontId="3" fillId="0" borderId="14" xfId="14" applyNumberFormat="1" applyFont="1" applyBorder="1" applyAlignment="1" applyProtection="1">
      <alignment vertical="center"/>
    </xf>
    <xf numFmtId="3" fontId="3" fillId="3" borderId="6" xfId="11" applyNumberFormat="1" applyFont="1" applyFill="1" applyBorder="1" applyAlignment="1" applyProtection="1">
      <alignment vertical="center"/>
      <protection locked="0"/>
    </xf>
    <xf numFmtId="3" fontId="3" fillId="3" borderId="14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6" xfId="11" applyNumberFormat="1" applyFont="1" applyFill="1" applyBorder="1" applyAlignment="1" applyProtection="1">
      <alignment vertical="center"/>
      <protection locked="0"/>
    </xf>
    <xf numFmtId="0" fontId="2" fillId="0" borderId="6" xfId="9" applyFont="1" applyBorder="1" applyAlignment="1" applyProtection="1">
      <alignment vertical="center" wrapText="1"/>
    </xf>
    <xf numFmtId="0" fontId="3" fillId="0" borderId="6" xfId="9" applyFont="1" applyBorder="1" applyAlignment="1" applyProtection="1">
      <alignment vertical="center"/>
    </xf>
    <xf numFmtId="0" fontId="10" fillId="0" borderId="6" xfId="9" applyFont="1" applyBorder="1" applyAlignment="1" applyProtection="1">
      <alignment horizontal="right" vertical="center"/>
    </xf>
    <xf numFmtId="0" fontId="2" fillId="0" borderId="6" xfId="9" applyFont="1" applyBorder="1" applyAlignment="1" applyProtection="1">
      <alignment horizontal="left" vertical="center"/>
    </xf>
    <xf numFmtId="0" fontId="3" fillId="0" borderId="6" xfId="9" applyFont="1" applyBorder="1" applyAlignment="1" applyProtection="1">
      <alignment horizontal="right" vertical="center" wrapText="1"/>
    </xf>
    <xf numFmtId="0" fontId="2" fillId="0" borderId="11" xfId="9" applyFont="1" applyBorder="1" applyAlignment="1" applyProtection="1">
      <alignment vertical="center" wrapText="1"/>
    </xf>
    <xf numFmtId="0" fontId="5" fillId="0" borderId="6" xfId="9" applyFont="1" applyBorder="1" applyAlignment="1" applyProtection="1">
      <alignment vertical="center"/>
    </xf>
    <xf numFmtId="0" fontId="2" fillId="0" borderId="6" xfId="9" applyFont="1" applyBorder="1" applyAlignment="1" applyProtection="1">
      <alignment vertical="center"/>
    </xf>
    <xf numFmtId="3" fontId="3" fillId="3" borderId="11" xfId="11" applyNumberFormat="1" applyFont="1" applyFill="1" applyBorder="1" applyAlignment="1" applyProtection="1">
      <alignment horizontal="right" vertical="center"/>
      <protection locked="0"/>
    </xf>
    <xf numFmtId="0" fontId="3" fillId="0" borderId="6" xfId="9" applyFont="1" applyFill="1" applyBorder="1" applyAlignment="1" applyProtection="1">
      <alignment horizontal="right" vertical="center" wrapText="1"/>
    </xf>
    <xf numFmtId="0" fontId="10" fillId="0" borderId="6" xfId="9" applyFont="1" applyBorder="1" applyAlignment="1" applyProtection="1">
      <alignment horizontal="right" vertical="center" wrapText="1"/>
    </xf>
    <xf numFmtId="1" fontId="3" fillId="0" borderId="6" xfId="9" applyNumberFormat="1" applyFont="1" applyBorder="1" applyAlignment="1" applyProtection="1">
      <alignment horizontal="right" vertical="center" wrapText="1"/>
    </xf>
    <xf numFmtId="0" fontId="10" fillId="0" borderId="13" xfId="9" applyFont="1" applyBorder="1" applyAlignment="1" applyProtection="1">
      <alignment horizontal="right" vertical="center" wrapText="1"/>
    </xf>
    <xf numFmtId="0" fontId="3" fillId="0" borderId="13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0" fontId="2" fillId="0" borderId="8" xfId="9" applyFont="1" applyBorder="1" applyAlignment="1" applyProtection="1">
      <alignment horizontal="centerContinuous" vertical="center" wrapText="1"/>
    </xf>
    <xf numFmtId="0" fontId="2" fillId="0" borderId="10" xfId="9" applyFont="1" applyBorder="1" applyAlignment="1" applyProtection="1">
      <alignment horizontal="right" vertical="center" wrapText="1"/>
    </xf>
    <xf numFmtId="0" fontId="3" fillId="0" borderId="10" xfId="9" applyFont="1" applyBorder="1" applyAlignment="1" applyProtection="1">
      <alignment horizontal="right" vertical="center"/>
    </xf>
    <xf numFmtId="0" fontId="3" fillId="0" borderId="14" xfId="9" applyFont="1" applyFill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horizontal="right" vertical="center"/>
    </xf>
    <xf numFmtId="0" fontId="3" fillId="0" borderId="10" xfId="9" applyFont="1" applyBorder="1" applyAlignment="1" applyProtection="1">
      <alignment horizontal="right" vertical="center" wrapText="1"/>
    </xf>
    <xf numFmtId="0" fontId="3" fillId="0" borderId="16" xfId="9" applyFont="1" applyFill="1" applyBorder="1" applyAlignment="1" applyProtection="1">
      <alignment horizontal="right" vertical="center" wrapText="1"/>
    </xf>
    <xf numFmtId="1" fontId="3" fillId="4" borderId="29" xfId="9" applyNumberFormat="1" applyFont="1" applyFill="1" applyBorder="1" applyAlignment="1" applyProtection="1">
      <alignment horizontal="right" vertical="center" wrapText="1"/>
    </xf>
    <xf numFmtId="0" fontId="3" fillId="0" borderId="23" xfId="9" applyFont="1" applyFill="1" applyBorder="1" applyAlignment="1" applyProtection="1">
      <alignment horizontal="right" vertical="center" wrapText="1"/>
    </xf>
    <xf numFmtId="0" fontId="3" fillId="0" borderId="19" xfId="9" applyFont="1" applyBorder="1" applyAlignment="1" applyProtection="1">
      <alignment horizontal="right" vertical="center"/>
    </xf>
    <xf numFmtId="0" fontId="2" fillId="0" borderId="20" xfId="9" applyFont="1" applyBorder="1" applyAlignment="1" applyProtection="1">
      <alignment vertical="center"/>
    </xf>
    <xf numFmtId="49" fontId="2" fillId="0" borderId="20" xfId="9" applyNumberFormat="1" applyFont="1" applyBorder="1" applyAlignment="1" applyProtection="1">
      <alignment horizontal="center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1" fontId="2" fillId="0" borderId="21" xfId="9" applyNumberFormat="1" applyFont="1" applyBorder="1" applyAlignment="1" applyProtection="1">
      <alignment horizontal="right" vertical="center" wrapText="1"/>
    </xf>
    <xf numFmtId="0" fontId="2" fillId="0" borderId="13" xfId="9" applyFont="1" applyBorder="1" applyAlignment="1" applyProtection="1">
      <alignment horizontal="centerContinuous"/>
    </xf>
    <xf numFmtId="0" fontId="2" fillId="0" borderId="13" xfId="9" applyFont="1" applyBorder="1" applyAlignment="1" applyProtection="1">
      <alignment horizontal="center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6" xfId="9" applyFont="1" applyBorder="1" applyAlignment="1" applyProtection="1">
      <alignment horizontal="center" vertical="center" wrapText="1"/>
    </xf>
    <xf numFmtId="0" fontId="2" fillId="0" borderId="8" xfId="9" applyFont="1" applyBorder="1" applyAlignment="1" applyProtection="1">
      <alignment vertical="center" wrapText="1"/>
    </xf>
    <xf numFmtId="49" fontId="2" fillId="4" borderId="8" xfId="9" applyNumberFormat="1" applyFont="1" applyFill="1" applyBorder="1" applyAlignment="1" applyProtection="1">
      <alignment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3" fillId="4" borderId="9" xfId="9" applyFont="1" applyFill="1" applyBorder="1" applyAlignment="1" applyProtection="1">
      <alignment horizontal="right" vertical="center" wrapText="1"/>
    </xf>
    <xf numFmtId="0" fontId="2" fillId="0" borderId="15" xfId="9" applyFont="1" applyBorder="1" applyAlignment="1" applyProtection="1">
      <alignment horizontal="centerContinuous"/>
    </xf>
    <xf numFmtId="0" fontId="2" fillId="0" borderId="7" xfId="9" applyFont="1" applyBorder="1" applyAlignment="1" applyProtection="1">
      <alignment horizontal="right" vertical="center" wrapText="1"/>
    </xf>
    <xf numFmtId="0" fontId="3" fillId="0" borderId="10" xfId="9" quotePrefix="1" applyFont="1" applyBorder="1" applyAlignment="1" applyProtection="1">
      <alignment horizontal="right" vertical="center"/>
    </xf>
    <xf numFmtId="3" fontId="3" fillId="0" borderId="6" xfId="6" applyNumberFormat="1" applyFont="1" applyFill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9" xfId="6" applyFont="1" applyBorder="1" applyAlignment="1" applyProtection="1">
      <alignment horizontal="centerContinuous" vertical="center" wrapText="1"/>
    </xf>
    <xf numFmtId="0" fontId="2" fillId="0" borderId="14" xfId="6" applyFont="1" applyBorder="1" applyAlignment="1" applyProtection="1">
      <alignment horizontal="center"/>
    </xf>
    <xf numFmtId="3" fontId="3" fillId="3" borderId="6" xfId="11" applyNumberFormat="1" applyFont="1" applyFill="1" applyBorder="1" applyAlignment="1" applyProtection="1">
      <alignment horizontal="right" vertical="top"/>
      <protection locked="0"/>
    </xf>
    <xf numFmtId="3" fontId="3" fillId="0" borderId="14" xfId="6" applyNumberFormat="1" applyFont="1" applyFill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horizontal="left" vertical="center" wrapText="1"/>
    </xf>
    <xf numFmtId="49" fontId="2" fillId="0" borderId="20" xfId="6" applyNumberFormat="1" applyFont="1" applyBorder="1" applyAlignment="1" applyProtection="1">
      <alignment horizontal="center" vertical="center" wrapText="1"/>
    </xf>
    <xf numFmtId="3" fontId="3" fillId="0" borderId="20" xfId="6" applyNumberFormat="1" applyFont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left" vertical="center" wrapText="1"/>
    </xf>
    <xf numFmtId="3" fontId="3" fillId="0" borderId="9" xfId="6" applyNumberFormat="1" applyFont="1" applyFill="1" applyBorder="1" applyAlignment="1" applyProtection="1">
      <alignment horizontal="right" vertical="center" wrapText="1"/>
    </xf>
    <xf numFmtId="0" fontId="2" fillId="0" borderId="30" xfId="6" applyFont="1" applyBorder="1" applyAlignment="1" applyProtection="1">
      <alignment horizontal="left" vertical="center" wrapText="1"/>
    </xf>
    <xf numFmtId="49" fontId="10" fillId="0" borderId="31" xfId="6" applyNumberFormat="1" applyFont="1" applyBorder="1" applyAlignment="1" applyProtection="1">
      <alignment horizontal="center" vertical="center" wrapText="1"/>
    </xf>
    <xf numFmtId="3" fontId="3" fillId="3" borderId="31" xfId="11" applyNumberFormat="1" applyFont="1" applyFill="1" applyBorder="1" applyAlignment="1" applyProtection="1">
      <alignment horizontal="right" vertical="top"/>
      <protection locked="0"/>
    </xf>
    <xf numFmtId="3" fontId="3" fillId="0" borderId="32" xfId="6" applyNumberFormat="1" applyFont="1" applyFill="1" applyBorder="1" applyAlignment="1" applyProtection="1">
      <alignment horizontal="right" vertical="center" wrapText="1"/>
    </xf>
    <xf numFmtId="0" fontId="2" fillId="0" borderId="22" xfId="6" applyFont="1" applyBorder="1" applyAlignment="1" applyProtection="1">
      <alignment horizontal="left" vertical="center" wrapText="1"/>
    </xf>
    <xf numFmtId="3" fontId="3" fillId="0" borderId="12" xfId="6" applyNumberFormat="1" applyFont="1" applyFill="1" applyBorder="1" applyAlignment="1" applyProtection="1">
      <alignment horizontal="right" vertical="center" wrapText="1"/>
    </xf>
    <xf numFmtId="3" fontId="3" fillId="0" borderId="12" xfId="6" applyNumberFormat="1" applyFont="1" applyBorder="1" applyAlignment="1" applyProtection="1">
      <alignment horizontal="right" vertical="center" wrapText="1"/>
    </xf>
    <xf numFmtId="3" fontId="3" fillId="0" borderId="23" xfId="6" applyNumberFormat="1" applyFont="1" applyFill="1" applyBorder="1" applyAlignment="1" applyProtection="1">
      <alignment horizontal="right" vertical="center" wrapText="1"/>
    </xf>
    <xf numFmtId="3" fontId="3" fillId="0" borderId="8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49" fontId="10" fillId="0" borderId="20" xfId="6" applyNumberFormat="1" applyFont="1" applyBorder="1" applyAlignment="1" applyProtection="1">
      <alignment horizontal="center" vertical="center" wrapText="1"/>
    </xf>
    <xf numFmtId="49" fontId="2" fillId="0" borderId="12" xfId="6" applyNumberFormat="1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3" fillId="0" borderId="19" xfId="6" applyFont="1" applyBorder="1" applyAlignment="1" applyProtection="1">
      <alignment horizontal="lef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3" fontId="3" fillId="0" borderId="21" xfId="6" applyNumberFormat="1" applyFont="1" applyFill="1" applyBorder="1" applyAlignment="1" applyProtection="1">
      <alignment horizontal="right" vertical="center" wrapText="1"/>
    </xf>
    <xf numFmtId="0" fontId="10" fillId="0" borderId="15" xfId="6" applyFont="1" applyBorder="1" applyAlignment="1" applyProtection="1">
      <alignment horizontal="right" vertical="center" wrapText="1"/>
    </xf>
    <xf numFmtId="49" fontId="10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left" vertical="center" wrapText="1"/>
    </xf>
    <xf numFmtId="49" fontId="2" fillId="0" borderId="1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1" fontId="3" fillId="0" borderId="1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vertical="center" wrapText="1"/>
    </xf>
    <xf numFmtId="0" fontId="3" fillId="0" borderId="14" xfId="6" applyFont="1" applyFill="1" applyBorder="1" applyAlignment="1" applyProtection="1">
      <alignment horizontal="right" vertical="center" wrapText="1"/>
    </xf>
    <xf numFmtId="0" fontId="3" fillId="0" borderId="10" xfId="6" quotePrefix="1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23" xfId="6" applyNumberFormat="1" applyFont="1" applyBorder="1" applyAlignment="1" applyProtection="1">
      <alignment horizontal="right"/>
    </xf>
    <xf numFmtId="49" fontId="2" fillId="0" borderId="8" xfId="6" applyNumberFormat="1" applyFont="1" applyBorder="1" applyAlignment="1" applyProtection="1">
      <alignment horizontal="left" vertical="center" wrapText="1"/>
    </xf>
    <xf numFmtId="0" fontId="3" fillId="0" borderId="8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right"/>
    </xf>
    <xf numFmtId="0" fontId="2" fillId="0" borderId="15" xfId="6" applyFont="1" applyBorder="1" applyAlignment="1" applyProtection="1">
      <alignment horizontal="left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1" fontId="3" fillId="0" borderId="13" xfId="6" applyNumberFormat="1" applyFont="1" applyFill="1" applyBorder="1" applyAlignment="1" applyProtection="1">
      <alignment horizontal="right" vertical="center" wrapText="1"/>
    </xf>
    <xf numFmtId="1" fontId="3" fillId="0" borderId="16" xfId="6" applyNumberFormat="1" applyFont="1" applyBorder="1" applyAlignment="1" applyProtection="1">
      <alignment horizontal="right"/>
    </xf>
    <xf numFmtId="0" fontId="2" fillId="0" borderId="33" xfId="6" applyFont="1" applyBorder="1" applyAlignment="1" applyProtection="1">
      <alignment horizontal="left" vertical="center" wrapText="1"/>
    </xf>
    <xf numFmtId="49" fontId="2" fillId="0" borderId="34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Border="1" applyAlignment="1" applyProtection="1">
      <alignment horizontal="right" vertical="center" wrapText="1"/>
    </xf>
    <xf numFmtId="1" fontId="3" fillId="0" borderId="8" xfId="6" applyNumberFormat="1" applyFont="1" applyFill="1" applyBorder="1" applyAlignment="1" applyProtection="1">
      <alignment horizontal="right" vertical="center" wrapText="1"/>
    </xf>
    <xf numFmtId="1" fontId="3" fillId="0" borderId="9" xfId="6" applyNumberFormat="1" applyFont="1" applyBorder="1" applyAlignment="1" applyProtection="1">
      <alignment horizontal="right"/>
    </xf>
    <xf numFmtId="1" fontId="3" fillId="0" borderId="14" xfId="6" applyNumberFormat="1" applyFont="1" applyFill="1" applyBorder="1" applyAlignment="1" applyProtection="1">
      <alignment horizontal="right"/>
    </xf>
    <xf numFmtId="0" fontId="10" fillId="0" borderId="33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left" vertical="center" wrapText="1"/>
    </xf>
    <xf numFmtId="49" fontId="3" fillId="0" borderId="8" xfId="6" applyNumberFormat="1" applyFont="1" applyBorder="1" applyAlignment="1" applyProtection="1">
      <alignment horizontal="center" vertical="center" wrapText="1"/>
    </xf>
    <xf numFmtId="1" fontId="3" fillId="0" borderId="9" xfId="6" applyNumberFormat="1" applyFont="1" applyFill="1" applyBorder="1" applyAlignment="1" applyProtection="1">
      <alignment horizontal="right"/>
    </xf>
    <xf numFmtId="49" fontId="3" fillId="0" borderId="20" xfId="6" applyNumberFormat="1" applyFont="1" applyBorder="1" applyAlignment="1" applyProtection="1">
      <alignment horizontal="center" vertical="center" wrapText="1"/>
    </xf>
    <xf numFmtId="1" fontId="3" fillId="0" borderId="21" xfId="6" applyNumberFormat="1" applyFont="1" applyFill="1" applyBorder="1" applyAlignment="1" applyProtection="1">
      <alignment horizontal="right"/>
    </xf>
    <xf numFmtId="49" fontId="10" fillId="0" borderId="34" xfId="6" applyNumberFormat="1" applyFont="1" applyBorder="1" applyAlignment="1" applyProtection="1">
      <alignment horizontal="center" vertical="center" wrapText="1"/>
    </xf>
    <xf numFmtId="0" fontId="10" fillId="0" borderId="34" xfId="6" applyFont="1" applyBorder="1" applyAlignment="1" applyProtection="1">
      <alignment horizontal="right" vertical="center" wrapText="1"/>
    </xf>
    <xf numFmtId="0" fontId="10" fillId="0" borderId="35" xfId="6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1" fontId="2" fillId="0" borderId="35" xfId="6" applyNumberFormat="1" applyFont="1" applyBorder="1" applyAlignment="1" applyProtection="1">
      <alignment horizontal="right" vertical="center" wrapText="1"/>
    </xf>
    <xf numFmtId="0" fontId="3" fillId="0" borderId="15" xfId="6" applyFont="1" applyBorder="1" applyAlignment="1" applyProtection="1">
      <alignment horizontal="center" vertical="center" wrapText="1"/>
    </xf>
    <xf numFmtId="49" fontId="3" fillId="0" borderId="13" xfId="6" applyNumberFormat="1" applyFont="1" applyBorder="1" applyAlignment="1" applyProtection="1">
      <alignment horizontal="center" vertical="center" wrapText="1"/>
    </xf>
    <xf numFmtId="0" fontId="3" fillId="0" borderId="13" xfId="6" applyFont="1" applyBorder="1" applyAlignment="1" applyProtection="1">
      <alignment horizontal="center" vertical="center" wrapText="1"/>
    </xf>
    <xf numFmtId="0" fontId="3" fillId="0" borderId="16" xfId="6" applyFont="1" applyBorder="1" applyAlignment="1" applyProtection="1">
      <alignment horizontal="center"/>
    </xf>
    <xf numFmtId="1" fontId="10" fillId="0" borderId="20" xfId="6" applyNumberFormat="1" applyFont="1" applyBorder="1" applyAlignment="1" applyProtection="1">
      <alignment horizontal="right" vertical="center" wrapText="1"/>
    </xf>
    <xf numFmtId="1" fontId="10" fillId="0" borderId="21" xfId="6" applyNumberFormat="1" applyFont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1" fontId="10" fillId="0" borderId="20" xfId="6" applyNumberFormat="1" applyFont="1" applyFill="1" applyBorder="1" applyAlignment="1" applyProtection="1">
      <alignment horizontal="right" vertical="center" wrapText="1"/>
    </xf>
    <xf numFmtId="0" fontId="10" fillId="0" borderId="21" xfId="6" applyFont="1" applyBorder="1" applyAlignment="1" applyProtection="1">
      <alignment horizontal="right" vertical="center" wrapText="1"/>
    </xf>
    <xf numFmtId="3" fontId="10" fillId="0" borderId="13" xfId="6" applyNumberFormat="1" applyFont="1" applyBorder="1" applyAlignment="1" applyProtection="1">
      <alignment horizontal="right" vertical="center" wrapText="1"/>
    </xf>
    <xf numFmtId="3" fontId="10" fillId="0" borderId="16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21" xfId="6" applyNumberFormat="1" applyFont="1" applyBorder="1" applyAlignment="1" applyProtection="1">
      <alignment horizontal="right" vertical="center" wrapText="1"/>
    </xf>
    <xf numFmtId="3" fontId="10" fillId="0" borderId="14" xfId="6" applyNumberFormat="1" applyFont="1" applyFill="1" applyBorder="1" applyAlignment="1" applyProtection="1">
      <alignment horizontal="right" vertical="center" wrapText="1"/>
    </xf>
    <xf numFmtId="3" fontId="5" fillId="3" borderId="6" xfId="11" applyNumberFormat="1" applyFont="1" applyFill="1" applyBorder="1" applyAlignment="1" applyProtection="1">
      <alignment horizontal="right" vertical="top"/>
      <protection locked="0"/>
    </xf>
    <xf numFmtId="3" fontId="2" fillId="0" borderId="18" xfId="6" applyNumberFormat="1" applyFont="1" applyBorder="1" applyAlignment="1" applyProtection="1">
      <alignment horizontal="right" vertical="center" wrapText="1"/>
    </xf>
    <xf numFmtId="3" fontId="2" fillId="0" borderId="26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center"/>
    </xf>
    <xf numFmtId="0" fontId="3" fillId="0" borderId="16" xfId="6" applyFont="1" applyBorder="1" applyAlignment="1" applyProtection="1">
      <alignment horizontal="center" vertical="center" wrapText="1"/>
    </xf>
    <xf numFmtId="0" fontId="3" fillId="0" borderId="10" xfId="7" applyFont="1" applyBorder="1" applyAlignment="1" applyProtection="1">
      <alignment horizontal="left" vertical="center" wrapText="1"/>
    </xf>
    <xf numFmtId="3" fontId="3" fillId="3" borderId="6" xfId="11" applyNumberFormat="1" applyFont="1" applyFill="1" applyBorder="1" applyAlignment="1" applyProtection="1">
      <alignment horizontal="right" vertical="center"/>
      <protection locked="0"/>
    </xf>
    <xf numFmtId="3" fontId="2" fillId="0" borderId="14" xfId="7" applyNumberFormat="1" applyFont="1" applyBorder="1" applyAlignment="1" applyProtection="1">
      <alignment horizontal="right" vertical="center"/>
    </xf>
    <xf numFmtId="0" fontId="3" fillId="0" borderId="10" xfId="7" applyFont="1" applyFill="1" applyBorder="1" applyAlignment="1" applyProtection="1">
      <alignment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2" fillId="0" borderId="9" xfId="7" applyFont="1" applyBorder="1" applyAlignment="1" applyProtection="1">
      <alignment horizontal="centerContinuous" vertical="center" wrapText="1"/>
    </xf>
    <xf numFmtId="0" fontId="10" fillId="0" borderId="19" xfId="7" applyFont="1" applyBorder="1" applyAlignment="1" applyProtection="1">
      <alignment horizontal="right" vertical="center" wrapText="1"/>
    </xf>
    <xf numFmtId="49" fontId="10" fillId="0" borderId="20" xfId="7" applyNumberFormat="1" applyFont="1" applyBorder="1" applyAlignment="1" applyProtection="1">
      <alignment horizontal="center" vertical="center" wrapText="1"/>
    </xf>
    <xf numFmtId="3" fontId="10" fillId="0" borderId="20" xfId="7" applyNumberFormat="1" applyFont="1" applyBorder="1" applyAlignment="1" applyProtection="1">
      <alignment horizontal="right" vertical="center"/>
    </xf>
    <xf numFmtId="3" fontId="10" fillId="0" borderId="21" xfId="7" applyNumberFormat="1" applyFont="1" applyBorder="1" applyAlignment="1" applyProtection="1">
      <alignment horizontal="right" vertical="center"/>
    </xf>
    <xf numFmtId="0" fontId="3" fillId="0" borderId="15" xfId="7" applyFont="1" applyBorder="1" applyAlignment="1" applyProtection="1">
      <alignment horizontal="center" vertical="center" wrapText="1"/>
    </xf>
    <xf numFmtId="49" fontId="3" fillId="0" borderId="13" xfId="7" applyNumberFormat="1" applyFont="1" applyBorder="1" applyAlignment="1" applyProtection="1">
      <alignment horizontal="center" vertical="center" wrapText="1"/>
    </xf>
    <xf numFmtId="0" fontId="3" fillId="0" borderId="13" xfId="7" applyFont="1" applyBorder="1" applyAlignment="1" applyProtection="1">
      <alignment horizontal="center" vertical="center" wrapText="1"/>
    </xf>
    <xf numFmtId="0" fontId="3" fillId="0" borderId="16" xfId="7" applyFont="1" applyBorder="1" applyAlignment="1" applyProtection="1">
      <alignment horizontal="center" vertical="center" wrapText="1"/>
    </xf>
    <xf numFmtId="0" fontId="2" fillId="0" borderId="22" xfId="7" applyFont="1" applyBorder="1" applyAlignment="1" applyProtection="1">
      <alignment horizontal="left" vertical="center" wrapText="1"/>
    </xf>
    <xf numFmtId="3" fontId="3" fillId="0" borderId="12" xfId="7" applyNumberFormat="1" applyFont="1" applyBorder="1" applyAlignment="1" applyProtection="1">
      <alignment horizontal="right" vertical="center"/>
    </xf>
    <xf numFmtId="3" fontId="2" fillId="0" borderId="23" xfId="7" applyNumberFormat="1" applyFont="1" applyBorder="1" applyAlignment="1" applyProtection="1">
      <alignment horizontal="right" vertical="center"/>
    </xf>
    <xf numFmtId="0" fontId="2" fillId="0" borderId="7" xfId="7" applyFont="1" applyBorder="1" applyAlignment="1" applyProtection="1">
      <alignment horizontal="left" vertical="center" wrapText="1"/>
    </xf>
    <xf numFmtId="49" fontId="2" fillId="0" borderId="8" xfId="7" applyNumberFormat="1" applyFont="1" applyBorder="1" applyAlignment="1" applyProtection="1">
      <alignment horizontal="left" vertical="center" wrapText="1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9" xfId="7" applyNumberFormat="1" applyFont="1" applyBorder="1" applyAlignment="1" applyProtection="1">
      <alignment horizontal="right" vertical="center"/>
    </xf>
    <xf numFmtId="3" fontId="3" fillId="0" borderId="6" xfId="8" applyNumberFormat="1" applyFont="1" applyFill="1" applyBorder="1" applyAlignment="1" applyProtection="1">
      <alignment horizontal="right" vertical="center" wrapText="1"/>
    </xf>
    <xf numFmtId="3" fontId="3" fillId="0" borderId="6" xfId="8" applyNumberFormat="1" applyFont="1" applyBorder="1" applyAlignment="1" applyProtection="1">
      <alignment horizontal="right" vertical="center" wrapText="1"/>
    </xf>
    <xf numFmtId="3" fontId="2" fillId="0" borderId="6" xfId="8" applyNumberFormat="1" applyFont="1" applyBorder="1" applyAlignment="1" applyProtection="1">
      <alignment horizontal="right" vertical="center" wrapText="1"/>
    </xf>
    <xf numFmtId="3" fontId="10" fillId="0" borderId="6" xfId="8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vertical="top" wrapText="1"/>
    </xf>
    <xf numFmtId="1" fontId="12" fillId="2" borderId="10" xfId="11" applyNumberFormat="1" applyFont="1" applyFill="1" applyBorder="1" applyAlignment="1" applyProtection="1">
      <alignment vertical="top"/>
    </xf>
    <xf numFmtId="0" fontId="8" fillId="2" borderId="15" xfId="11" applyNumberFormat="1" applyFont="1" applyFill="1" applyBorder="1" applyAlignment="1" applyProtection="1">
      <alignment vertical="top" wrapText="1"/>
    </xf>
    <xf numFmtId="3" fontId="2" fillId="3" borderId="6" xfId="11" applyNumberFormat="1" applyFont="1" applyFill="1" applyBorder="1" applyAlignment="1" applyProtection="1">
      <alignment vertical="top"/>
      <protection locked="0"/>
    </xf>
    <xf numFmtId="3" fontId="2" fillId="3" borderId="14" xfId="11" applyNumberFormat="1" applyFont="1" applyFill="1" applyBorder="1" applyAlignment="1" applyProtection="1">
      <alignment vertical="top"/>
      <protection locked="0"/>
    </xf>
    <xf numFmtId="3" fontId="10" fillId="3" borderId="6" xfId="11" applyNumberFormat="1" applyFont="1" applyFill="1" applyBorder="1" applyAlignment="1" applyProtection="1">
      <alignment vertical="top"/>
      <protection locked="0"/>
    </xf>
    <xf numFmtId="3" fontId="10" fillId="3" borderId="14" xfId="11" applyNumberFormat="1" applyFont="1" applyFill="1" applyBorder="1" applyAlignment="1" applyProtection="1">
      <alignment vertical="top"/>
      <protection locked="0"/>
    </xf>
    <xf numFmtId="1" fontId="10" fillId="0" borderId="6" xfId="11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horizontal="center" vertical="center"/>
    </xf>
    <xf numFmtId="0" fontId="12" fillId="2" borderId="10" xfId="11" applyFont="1" applyFill="1" applyBorder="1" applyAlignment="1" applyProtection="1">
      <alignment horizontal="center" vertical="top" wrapText="1"/>
    </xf>
    <xf numFmtId="0" fontId="8" fillId="2" borderId="10" xfId="11" applyFont="1" applyFill="1" applyBorder="1" applyAlignment="1" applyProtection="1">
      <alignment horizontal="center" vertical="top" wrapText="1"/>
    </xf>
    <xf numFmtId="1" fontId="12" fillId="2" borderId="10" xfId="11" applyNumberFormat="1" applyFont="1" applyFill="1" applyBorder="1" applyAlignment="1" applyProtection="1">
      <alignment horizontal="center" vertical="top"/>
    </xf>
    <xf numFmtId="1" fontId="12" fillId="2" borderId="10" xfId="11" applyNumberFormat="1" applyFont="1" applyFill="1" applyBorder="1" applyAlignment="1" applyProtection="1">
      <alignment vertical="top" wrapText="1"/>
    </xf>
    <xf numFmtId="1" fontId="3" fillId="0" borderId="6" xfId="11" applyNumberFormat="1" applyFont="1" applyBorder="1" applyAlignment="1" applyProtection="1">
      <alignment horizontal="right" vertical="center" wrapText="1"/>
    </xf>
    <xf numFmtId="0" fontId="8" fillId="2" borderId="17" xfId="11" applyFont="1" applyFill="1" applyBorder="1" applyAlignment="1" applyProtection="1">
      <alignment vertical="center" wrapText="1"/>
    </xf>
    <xf numFmtId="49" fontId="2" fillId="0" borderId="18" xfId="11" applyNumberFormat="1" applyFont="1" applyBorder="1" applyAlignment="1" applyProtection="1">
      <alignment horizontal="right" vertical="center" wrapText="1"/>
    </xf>
    <xf numFmtId="1" fontId="2" fillId="0" borderId="18" xfId="11" applyNumberFormat="1" applyFont="1" applyBorder="1" applyAlignment="1" applyProtection="1">
      <alignment horizontal="right" vertical="center" wrapText="1"/>
    </xf>
    <xf numFmtId="0" fontId="8" fillId="2" borderId="15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6" xfId="8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0" borderId="6" xfId="8" applyFont="1" applyBorder="1" applyAlignment="1" applyProtection="1">
      <alignment horizontal="center" vertical="center" wrapText="1"/>
    </xf>
    <xf numFmtId="49" fontId="3" fillId="0" borderId="6" xfId="8" applyNumberFormat="1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horizontal="left" vertical="center" wrapText="1"/>
    </xf>
    <xf numFmtId="49" fontId="2" fillId="0" borderId="6" xfId="8" applyNumberFormat="1" applyFont="1" applyBorder="1" applyAlignment="1" applyProtection="1">
      <alignment horizontal="left" vertical="center" wrapText="1"/>
    </xf>
    <xf numFmtId="0" fontId="2" fillId="0" borderId="6" xfId="8" applyFont="1" applyBorder="1" applyAlignment="1" applyProtection="1">
      <alignment horizontal="left" vertical="center"/>
    </xf>
    <xf numFmtId="0" fontId="10" fillId="0" borderId="6" xfId="8" applyFont="1" applyBorder="1" applyAlignment="1" applyProtection="1">
      <alignment horizontal="right" vertical="center" wrapText="1"/>
    </xf>
    <xf numFmtId="49" fontId="10" fillId="0" borderId="6" xfId="8" applyNumberFormat="1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/>
    </xf>
    <xf numFmtId="3" fontId="2" fillId="0" borderId="6" xfId="8" applyNumberFormat="1" applyFont="1" applyBorder="1" applyAlignment="1" applyProtection="1">
      <alignment horizontal="right" vertical="center"/>
    </xf>
    <xf numFmtId="0" fontId="10" fillId="0" borderId="6" xfId="8" applyFont="1" applyBorder="1" applyAlignment="1" applyProtection="1">
      <alignment horizontal="left" vertical="center" wrapText="1"/>
    </xf>
    <xf numFmtId="49" fontId="10" fillId="0" borderId="6" xfId="8" applyNumberFormat="1" applyFont="1" applyBorder="1" applyAlignment="1" applyProtection="1">
      <alignment horizontal="center" vertical="center"/>
    </xf>
    <xf numFmtId="49" fontId="5" fillId="0" borderId="6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8" xfId="14" applyFont="1" applyBorder="1" applyAlignment="1" applyProtection="1">
      <alignment horizontal="centerContinuous" vertical="center" wrapText="1"/>
    </xf>
    <xf numFmtId="0" fontId="2" fillId="4" borderId="32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Continuous" vertical="center" wrapText="1"/>
    </xf>
    <xf numFmtId="0" fontId="2" fillId="4" borderId="27" xfId="14" applyFont="1" applyFill="1" applyBorder="1" applyAlignment="1" applyProtection="1">
      <alignment horizontal="center" vertical="center" wrapText="1"/>
    </xf>
    <xf numFmtId="0" fontId="2" fillId="4" borderId="23" xfId="14" applyFont="1" applyFill="1" applyBorder="1" applyAlignment="1" applyProtection="1">
      <alignment horizontal="centerContinuous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49" fontId="2" fillId="0" borderId="20" xfId="14" applyNumberFormat="1" applyFont="1" applyBorder="1" applyAlignment="1" applyProtection="1">
      <alignment horizontal="center" vertical="center" wrapText="1"/>
    </xf>
    <xf numFmtId="0" fontId="2" fillId="0" borderId="20" xfId="14" applyFont="1" applyBorder="1" applyAlignment="1" applyProtection="1">
      <alignment horizontal="center" vertical="center" wrapText="1"/>
    </xf>
    <xf numFmtId="0" fontId="2" fillId="0" borderId="21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7" xfId="14" applyFont="1" applyBorder="1" applyAlignment="1" applyProtection="1">
      <alignment horizontal="center" vertical="center" wrapText="1"/>
    </xf>
    <xf numFmtId="49" fontId="2" fillId="0" borderId="8" xfId="14" applyNumberFormat="1" applyFont="1" applyBorder="1" applyAlignment="1" applyProtection="1">
      <alignment horizontal="center" vertical="center" wrapText="1"/>
    </xf>
    <xf numFmtId="49" fontId="3" fillId="4" borderId="8" xfId="14" applyNumberFormat="1" applyFont="1" applyFill="1" applyBorder="1" applyAlignment="1" applyProtection="1">
      <alignment horizontal="center" vertical="center" wrapText="1"/>
    </xf>
    <xf numFmtId="49" fontId="3" fillId="0" borderId="9" xfId="14" applyNumberFormat="1" applyFont="1" applyFill="1" applyBorder="1" applyAlignment="1" applyProtection="1">
      <alignment horizontal="center" vertical="center" wrapText="1"/>
    </xf>
    <xf numFmtId="0" fontId="2" fillId="0" borderId="10" xfId="14" applyFont="1" applyBorder="1" applyAlignment="1" applyProtection="1">
      <alignment vertical="center" wrapText="1"/>
    </xf>
    <xf numFmtId="49" fontId="2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vertical="center" wrapText="1"/>
    </xf>
    <xf numFmtId="49" fontId="3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wrapText="1"/>
    </xf>
    <xf numFmtId="49" fontId="3" fillId="0" borderId="6" xfId="14" applyNumberFormat="1" applyFont="1" applyBorder="1" applyAlignment="1" applyProtection="1">
      <alignment horizontal="center" wrapText="1"/>
    </xf>
    <xf numFmtId="0" fontId="3" fillId="0" borderId="15" xfId="14" applyFont="1" applyBorder="1" applyAlignment="1" applyProtection="1">
      <alignment vertical="center" wrapText="1"/>
    </xf>
    <xf numFmtId="49" fontId="3" fillId="0" borderId="13" xfId="14" applyNumberFormat="1" applyFont="1" applyBorder="1" applyAlignment="1" applyProtection="1">
      <alignment horizontal="center" vertical="center" wrapText="1"/>
    </xf>
    <xf numFmtId="0" fontId="2" fillId="0" borderId="17" xfId="14" applyFont="1" applyBorder="1" applyAlignment="1" applyProtection="1">
      <alignment vertical="center" wrapText="1"/>
    </xf>
    <xf numFmtId="49" fontId="2" fillId="0" borderId="18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10" xfId="11" applyFont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6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6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6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3" borderId="9" xfId="11" applyNumberFormat="1" applyFont="1" applyFill="1" applyBorder="1" applyAlignment="1" applyProtection="1">
      <alignment vertical="top"/>
      <protection locked="0"/>
    </xf>
    <xf numFmtId="3" fontId="2" fillId="0" borderId="6" xfId="14" applyNumberFormat="1" applyFont="1" applyFill="1" applyBorder="1" applyAlignment="1" applyProtection="1">
      <alignment vertical="center"/>
    </xf>
    <xf numFmtId="3" fontId="2" fillId="3" borderId="6" xfId="11" applyNumberFormat="1" applyFont="1" applyFill="1" applyBorder="1" applyAlignment="1" applyProtection="1">
      <alignment vertical="center"/>
      <protection locked="0"/>
    </xf>
    <xf numFmtId="3" fontId="2" fillId="0" borderId="14" xfId="14" applyNumberFormat="1" applyFont="1" applyFill="1" applyBorder="1" applyAlignment="1" applyProtection="1">
      <alignment vertical="center"/>
    </xf>
    <xf numFmtId="3" fontId="2" fillId="0" borderId="18" xfId="14" applyNumberFormat="1" applyFont="1" applyBorder="1" applyAlignment="1" applyProtection="1">
      <alignment vertical="center"/>
    </xf>
    <xf numFmtId="3" fontId="2" fillId="0" borderId="26" xfId="14" applyNumberFormat="1" applyFont="1" applyBorder="1" applyAlignment="1" applyProtection="1">
      <alignment vertical="center"/>
    </xf>
    <xf numFmtId="0" fontId="24" fillId="6" borderId="36" xfId="15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36" xfId="15" applyFont="1" applyFill="1" applyBorder="1" applyAlignment="1" applyProtection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9" xfId="11" applyNumberFormat="1" applyFont="1" applyBorder="1" applyAlignment="1" applyProtection="1">
      <alignment vertical="top" wrapText="1"/>
    </xf>
    <xf numFmtId="3" fontId="3" fillId="0" borderId="6" xfId="11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top" wrapText="1"/>
    </xf>
    <xf numFmtId="3" fontId="10" fillId="0" borderId="14" xfId="11" applyNumberFormat="1" applyFont="1" applyBorder="1" applyAlignment="1" applyProtection="1">
      <alignment vertical="top" wrapText="1"/>
    </xf>
    <xf numFmtId="3" fontId="2" fillId="0" borderId="6" xfId="11" applyNumberFormat="1" applyFont="1" applyBorder="1" applyAlignment="1" applyProtection="1">
      <alignment vertical="top" wrapText="1"/>
    </xf>
    <xf numFmtId="3" fontId="2" fillId="0" borderId="14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6" xfId="11" applyNumberFormat="1" applyFont="1" applyBorder="1" applyAlignment="1" applyProtection="1">
      <alignment vertical="top" wrapText="1"/>
    </xf>
    <xf numFmtId="3" fontId="2" fillId="0" borderId="18" xfId="11" applyNumberFormat="1" applyFont="1" applyBorder="1" applyAlignment="1" applyProtection="1">
      <alignment vertical="center" wrapText="1"/>
    </xf>
    <xf numFmtId="3" fontId="2" fillId="0" borderId="26" xfId="11" applyNumberFormat="1" applyFont="1" applyBorder="1" applyAlignment="1" applyProtection="1">
      <alignment vertical="center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9" xfId="5" applyNumberFormat="1" applyFont="1" applyFill="1" applyBorder="1" applyAlignment="1" applyProtection="1">
      <alignment vertical="top" wrapText="1"/>
    </xf>
    <xf numFmtId="3" fontId="3" fillId="4" borderId="6" xfId="5" applyNumberFormat="1" applyFont="1" applyFill="1" applyBorder="1" applyAlignment="1" applyProtection="1">
      <alignment vertical="top" wrapText="1"/>
    </xf>
    <xf numFmtId="3" fontId="3" fillId="4" borderId="14" xfId="5" applyNumberFormat="1" applyFont="1" applyFill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center" wrapText="1"/>
    </xf>
    <xf numFmtId="3" fontId="10" fillId="0" borderId="14" xfId="11" applyNumberFormat="1" applyFont="1" applyBorder="1" applyAlignment="1" applyProtection="1">
      <alignment vertical="center" wrapText="1"/>
    </xf>
    <xf numFmtId="3" fontId="2" fillId="0" borderId="6" xfId="5" applyNumberFormat="1" applyFont="1" applyBorder="1" applyAlignment="1" applyProtection="1">
      <alignment vertical="top" wrapText="1"/>
    </xf>
    <xf numFmtId="3" fontId="2" fillId="0" borderId="14" xfId="5" applyNumberFormat="1" applyFont="1" applyBorder="1" applyAlignment="1" applyProtection="1">
      <alignment vertical="top" wrapText="1"/>
    </xf>
    <xf numFmtId="3" fontId="3" fillId="0" borderId="6" xfId="11" applyNumberFormat="1" applyFont="1" applyFill="1" applyBorder="1" applyAlignment="1" applyProtection="1">
      <alignment vertical="top" wrapText="1"/>
    </xf>
    <xf numFmtId="3" fontId="3" fillId="0" borderId="14" xfId="11" applyNumberFormat="1" applyFont="1" applyFill="1" applyBorder="1" applyAlignment="1" applyProtection="1">
      <alignment vertical="top" wrapText="1"/>
    </xf>
    <xf numFmtId="3" fontId="3" fillId="0" borderId="6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6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9" xfId="5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/>
    </xf>
    <xf numFmtId="3" fontId="3" fillId="0" borderId="6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6" xfId="5" applyNumberFormat="1" applyFont="1" applyBorder="1" applyAlignment="1" applyProtection="1">
      <alignment vertical="top"/>
    </xf>
    <xf numFmtId="3" fontId="2" fillId="0" borderId="6" xfId="13" applyNumberFormat="1" applyFont="1" applyBorder="1" applyAlignment="1" applyProtection="1">
      <alignment vertical="center"/>
    </xf>
    <xf numFmtId="3" fontId="2" fillId="0" borderId="14" xfId="13" applyNumberFormat="1" applyFont="1" applyBorder="1" applyAlignment="1" applyProtection="1">
      <alignment vertical="center"/>
    </xf>
    <xf numFmtId="3" fontId="10" fillId="0" borderId="6" xfId="13" applyNumberFormat="1" applyFont="1" applyBorder="1" applyAlignment="1" applyProtection="1">
      <alignment vertical="center"/>
    </xf>
    <xf numFmtId="3" fontId="10" fillId="0" borderId="14" xfId="13" applyNumberFormat="1" applyFont="1" applyBorder="1" applyAlignment="1" applyProtection="1">
      <alignment vertical="center"/>
    </xf>
    <xf numFmtId="3" fontId="2" fillId="0" borderId="18" xfId="13" applyNumberFormat="1" applyFont="1" applyBorder="1" applyAlignment="1" applyProtection="1">
      <alignment vertical="center"/>
    </xf>
    <xf numFmtId="3" fontId="2" fillId="0" borderId="26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3" fillId="0" borderId="9" xfId="13" applyNumberFormat="1" applyFont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2" fillId="0" borderId="9" xfId="13" applyNumberFormat="1" applyFont="1" applyFill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10" fillId="0" borderId="16" xfId="13" applyNumberFormat="1" applyFont="1" applyBorder="1" applyAlignment="1" applyProtection="1">
      <alignment vertical="center"/>
    </xf>
    <xf numFmtId="3" fontId="2" fillId="3" borderId="14" xfId="11" applyNumberFormat="1" applyFont="1" applyFill="1" applyBorder="1" applyAlignment="1" applyProtection="1">
      <alignment vertical="center"/>
      <protection locked="0"/>
    </xf>
    <xf numFmtId="3" fontId="10" fillId="3" borderId="6" xfId="11" applyNumberFormat="1" applyFont="1" applyFill="1" applyBorder="1" applyAlignment="1" applyProtection="1">
      <alignment vertical="center"/>
      <protection locked="0"/>
    </xf>
    <xf numFmtId="4" fontId="3" fillId="0" borderId="36" xfId="15" applyNumberFormat="1" applyFont="1" applyFill="1" applyBorder="1" applyAlignment="1" applyProtection="1">
      <alignment horizontal="right" vertical="center" wrapText="1" indent="1"/>
    </xf>
    <xf numFmtId="10" fontId="3" fillId="0" borderId="36" xfId="16" applyNumberFormat="1" applyFont="1" applyFill="1" applyBorder="1" applyAlignment="1" applyProtection="1">
      <alignment horizontal="right" vertical="center" wrapText="1" indent="1"/>
    </xf>
    <xf numFmtId="0" fontId="26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vertical="center"/>
    </xf>
    <xf numFmtId="0" fontId="27" fillId="7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6" xfId="15" applyNumberFormat="1" applyFont="1" applyFill="1" applyBorder="1" applyAlignment="1" applyProtection="1">
      <alignment horizontal="right" vertical="center" wrapText="1" indent="1"/>
    </xf>
    <xf numFmtId="0" fontId="25" fillId="7" borderId="39" xfId="0" applyFont="1" applyFill="1" applyBorder="1" applyAlignment="1">
      <alignment horizontal="center" vertical="center" wrapText="1"/>
    </xf>
    <xf numFmtId="4" fontId="3" fillId="0" borderId="36" xfId="16" applyNumberFormat="1" applyFont="1" applyFill="1" applyBorder="1" applyAlignment="1" applyProtection="1">
      <alignment horizontal="right" vertical="center" wrapText="1" indent="1"/>
    </xf>
    <xf numFmtId="3" fontId="3" fillId="0" borderId="6" xfId="14" applyNumberFormat="1" applyFont="1" applyFill="1" applyBorder="1" applyAlignment="1" applyProtection="1">
      <alignment vertical="center"/>
    </xf>
    <xf numFmtId="3" fontId="2" fillId="0" borderId="18" xfId="14" applyNumberFormat="1" applyFont="1" applyFill="1" applyBorder="1" applyAlignment="1" applyProtection="1">
      <alignment vertical="center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6" xfId="14" applyNumberFormat="1" applyFont="1" applyBorder="1" applyAlignment="1" applyProtection="1">
      <alignment vertical="center"/>
    </xf>
    <xf numFmtId="3" fontId="2" fillId="0" borderId="14" xfId="14" applyNumberFormat="1" applyFont="1" applyBorder="1" applyAlignment="1" applyProtection="1">
      <alignment vertical="center"/>
    </xf>
    <xf numFmtId="3" fontId="2" fillId="4" borderId="6" xfId="14" applyNumberFormat="1" applyFont="1" applyFill="1" applyBorder="1" applyAlignment="1" applyProtection="1">
      <alignment vertical="center"/>
    </xf>
    <xf numFmtId="3" fontId="3" fillId="0" borderId="12" xfId="12" applyNumberFormat="1" applyFont="1" applyFill="1" applyBorder="1" applyAlignment="1" applyProtection="1">
      <alignment wrapText="1"/>
    </xf>
    <xf numFmtId="3" fontId="3" fillId="0" borderId="23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21" xfId="12" applyNumberFormat="1" applyFont="1" applyFill="1" applyBorder="1" applyAlignment="1" applyProtection="1">
      <alignment wrapText="1"/>
    </xf>
    <xf numFmtId="3" fontId="2" fillId="0" borderId="13" xfId="12" applyNumberFormat="1" applyFont="1" applyFill="1" applyBorder="1" applyAlignment="1" applyProtection="1">
      <alignment wrapText="1"/>
    </xf>
    <xf numFmtId="3" fontId="2" fillId="0" borderId="16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indent="1"/>
    </xf>
    <xf numFmtId="4" fontId="31" fillId="0" borderId="1" xfId="0" applyNumberFormat="1" applyFont="1" applyBorder="1" applyAlignment="1">
      <alignment horizontal="right" vertical="center" inden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3" fillId="0" borderId="36" xfId="15" applyNumberFormat="1" applyFont="1" applyFill="1" applyBorder="1" applyAlignment="1" applyProtection="1">
      <alignment horizontal="right" vertical="center" wrapText="1" indent="1"/>
    </xf>
    <xf numFmtId="0" fontId="3" fillId="3" borderId="6" xfId="8" applyFont="1" applyFill="1" applyBorder="1" applyAlignment="1" applyProtection="1">
      <alignment horizontal="left" vertical="center" wrapText="1"/>
      <protection locked="0"/>
    </xf>
    <xf numFmtId="49" fontId="3" fillId="3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5" applyFont="1" applyBorder="1" applyAlignment="1" applyProtection="1">
      <alignment horizontal="centerContinuous" vertical="center" wrapText="1"/>
    </xf>
    <xf numFmtId="0" fontId="3" fillId="0" borderId="41" xfId="15" applyFont="1" applyBorder="1" applyAlignment="1" applyProtection="1">
      <alignment horizontal="centerContinuous" vertical="center" wrapText="1"/>
    </xf>
    <xf numFmtId="49" fontId="33" fillId="0" borderId="40" xfId="15" applyNumberFormat="1" applyFont="1" applyFill="1" applyBorder="1" applyAlignment="1" applyProtection="1">
      <alignment horizontal="centerContinuous"/>
    </xf>
    <xf numFmtId="0" fontId="34" fillId="0" borderId="41" xfId="15" applyFont="1" applyFill="1" applyBorder="1" applyAlignment="1" applyProtection="1">
      <alignment horizontal="centerContinuous" vertical="center" wrapText="1"/>
    </xf>
    <xf numFmtId="0" fontId="2" fillId="0" borderId="4" xfId="15" applyFont="1" applyFill="1" applyBorder="1" applyAlignment="1" applyProtection="1">
      <alignment horizontal="centerContinuous" vertical="center" wrapText="1"/>
    </xf>
    <xf numFmtId="0" fontId="3" fillId="0" borderId="5" xfId="15" applyFont="1" applyFill="1" applyBorder="1" applyAlignment="1" applyProtection="1">
      <alignment horizontal="centerContinuous" vertical="center" wrapText="1"/>
    </xf>
    <xf numFmtId="0" fontId="33" fillId="0" borderId="40" xfId="15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49" fontId="35" fillId="3" borderId="42" xfId="3" applyNumberFormat="1" applyFont="1" applyFill="1" applyBorder="1" applyAlignment="1" applyProtection="1">
      <protection locked="0"/>
    </xf>
    <xf numFmtId="49" fontId="35" fillId="3" borderId="3" xfId="3" applyNumberFormat="1" applyFont="1" applyFill="1" applyBorder="1" applyAlignment="1" applyProtection="1">
      <protection locked="0"/>
    </xf>
    <xf numFmtId="49" fontId="35" fillId="3" borderId="6" xfId="3" applyNumberFormat="1" applyFont="1" applyFill="1" applyBorder="1" applyAlignment="1" applyProtection="1">
      <protection locked="0"/>
    </xf>
    <xf numFmtId="1" fontId="37" fillId="3" borderId="6" xfId="8" applyNumberFormat="1" applyFont="1" applyFill="1" applyBorder="1" applyAlignment="1" applyProtection="1">
      <alignment horizontal="right" vertical="center" wrapText="1"/>
      <protection locked="0"/>
    </xf>
    <xf numFmtId="2" fontId="37" fillId="3" borderId="6" xfId="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1" xfId="14" applyFont="1" applyBorder="1" applyAlignment="1" applyProtection="1">
      <alignment horizontal="center" vertical="center" wrapText="1"/>
    </xf>
    <xf numFmtId="0" fontId="2" fillId="0" borderId="25" xfId="14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13" xfId="14" applyFont="1" applyBorder="1" applyAlignment="1" applyProtection="1">
      <alignment horizontal="center" vertical="center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22" xfId="14" applyFont="1" applyBorder="1" applyAlignment="1" applyProtection="1">
      <alignment horizontal="center" vertical="center" wrapText="1"/>
    </xf>
    <xf numFmtId="49" fontId="2" fillId="0" borderId="31" xfId="14" applyNumberFormat="1" applyFont="1" applyBorder="1" applyAlignment="1" applyProtection="1">
      <alignment horizontal="center" vertical="center" wrapText="1"/>
    </xf>
    <xf numFmtId="49" fontId="2" fillId="0" borderId="25" xfId="14" applyNumberFormat="1" applyFont="1" applyBorder="1" applyAlignment="1" applyProtection="1">
      <alignment horizontal="center" vertical="center" wrapText="1"/>
    </xf>
    <xf numFmtId="49" fontId="2" fillId="0" borderId="12" xfId="14" applyNumberFormat="1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32" xfId="9" applyFont="1" applyBorder="1" applyAlignment="1" applyProtection="1">
      <alignment horizontal="center" vertical="center" wrapText="1"/>
    </xf>
    <xf numFmtId="0" fontId="2" fillId="0" borderId="23" xfId="9" applyFont="1" applyBorder="1" applyAlignment="1" applyProtection="1">
      <alignment horizontal="center" vertical="center" wrapText="1"/>
    </xf>
    <xf numFmtId="0" fontId="2" fillId="0" borderId="43" xfId="9" applyFont="1" applyBorder="1" applyAlignment="1" applyProtection="1">
      <alignment horizontal="center" vertical="center" wrapText="1"/>
    </xf>
    <xf numFmtId="0" fontId="2" fillId="0" borderId="44" xfId="9" applyFont="1" applyBorder="1" applyAlignment="1" applyProtection="1">
      <alignment horizontal="center" vertical="center" wrapText="1"/>
    </xf>
    <xf numFmtId="0" fontId="2" fillId="0" borderId="4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2" fillId="0" borderId="31" xfId="9" applyNumberFormat="1" applyFont="1" applyBorder="1" applyAlignment="1" applyProtection="1">
      <alignment horizontal="center" vertical="center" wrapText="1"/>
    </xf>
    <xf numFmtId="49" fontId="2" fillId="0" borderId="12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8" xfId="6" applyNumberFormat="1" applyFont="1" applyBorder="1" applyAlignment="1" applyProtection="1">
      <alignment horizontal="center" vertical="center" wrapText="1"/>
    </xf>
    <xf numFmtId="1" fontId="2" fillId="0" borderId="6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7" xfId="7" applyFont="1" applyBorder="1" applyAlignment="1" applyProtection="1">
      <alignment horizontal="center" vertical="center" wrapText="1"/>
    </xf>
    <xf numFmtId="0" fontId="2" fillId="0" borderId="10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6" xfId="7" applyFont="1" applyBorder="1" applyAlignment="1" applyProtection="1">
      <alignment horizontal="center" vertical="center" wrapText="1"/>
    </xf>
    <xf numFmtId="164" fontId="2" fillId="0" borderId="14" xfId="1" applyNumberFormat="1" applyFont="1" applyBorder="1" applyAlignment="1" applyProtection="1">
      <alignment horizontal="center" vertical="center" wrapText="1"/>
    </xf>
    <xf numFmtId="49" fontId="2" fillId="0" borderId="8" xfId="7" applyNumberFormat="1" applyFont="1" applyBorder="1" applyAlignment="1" applyProtection="1">
      <alignment horizontal="center" vertical="center" wrapText="1"/>
    </xf>
    <xf numFmtId="49" fontId="2" fillId="0" borderId="6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RowHeight="15.75"/>
  <cols>
    <col min="1" max="1" width="30.7109375" style="685" customWidth="1"/>
    <col min="2" max="2" width="65.7109375" style="685" customWidth="1"/>
    <col min="3" max="26" width="9.140625" style="685"/>
    <col min="27" max="27" width="9.85546875" style="685" bestFit="1" customWidth="1"/>
    <col min="28" max="16384" width="9.140625" style="685"/>
  </cols>
  <sheetData>
    <row r="1" spans="1:27">
      <c r="A1" s="1" t="s">
        <v>962</v>
      </c>
      <c r="B1" s="2"/>
      <c r="Z1" s="693">
        <v>1</v>
      </c>
      <c r="AA1" s="694">
        <f>IF(ISBLANK(_endDate),"",_endDate)</f>
        <v>45291</v>
      </c>
    </row>
    <row r="2" spans="1:27">
      <c r="A2" s="684" t="s">
        <v>963</v>
      </c>
      <c r="B2" s="679"/>
      <c r="Z2" s="693">
        <v>2</v>
      </c>
      <c r="AA2" s="694">
        <f>IF(ISBLANK(_pdeReportingDate),"",_pdeReportingDate)</f>
        <v>45362</v>
      </c>
    </row>
    <row r="3" spans="1:27">
      <c r="A3" s="680" t="s">
        <v>961</v>
      </c>
      <c r="B3" s="681"/>
      <c r="Z3" s="693">
        <v>3</v>
      </c>
      <c r="AA3" s="694" t="str">
        <f>IF(ISBLANK(_authorName),"",_authorName)</f>
        <v>Славена Александрова Първанова</v>
      </c>
    </row>
    <row r="4" spans="1:27">
      <c r="A4" s="678" t="s">
        <v>987</v>
      </c>
      <c r="B4" s="679"/>
    </row>
    <row r="5" spans="1:27" ht="47.25">
      <c r="A5" s="682" t="s">
        <v>928</v>
      </c>
      <c r="B5" s="68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44927</v>
      </c>
    </row>
    <row r="10" spans="1:27">
      <c r="A10" s="7" t="s">
        <v>2</v>
      </c>
      <c r="B10" s="577">
        <v>45291</v>
      </c>
    </row>
    <row r="11" spans="1:27">
      <c r="A11" s="7" t="s">
        <v>975</v>
      </c>
      <c r="B11" s="577">
        <v>45362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6" t="s">
        <v>989</v>
      </c>
    </row>
    <row r="15" spans="1:27">
      <c r="A15" s="10" t="s">
        <v>967</v>
      </c>
      <c r="B15" s="578" t="s">
        <v>973</v>
      </c>
    </row>
    <row r="16" spans="1:27">
      <c r="A16" s="7" t="s">
        <v>3</v>
      </c>
      <c r="B16" s="576" t="s">
        <v>990</v>
      </c>
    </row>
    <row r="17" spans="1:2">
      <c r="A17" s="7" t="s">
        <v>920</v>
      </c>
      <c r="B17" s="576" t="s">
        <v>991</v>
      </c>
    </row>
    <row r="18" spans="1:2">
      <c r="A18" s="7" t="s">
        <v>919</v>
      </c>
      <c r="B18" s="576" t="s">
        <v>992</v>
      </c>
    </row>
    <row r="19" spans="1:2">
      <c r="A19" s="7" t="s">
        <v>4</v>
      </c>
      <c r="B19" s="576" t="s">
        <v>993</v>
      </c>
    </row>
    <row r="20" spans="1:2">
      <c r="A20" s="7" t="s">
        <v>5</v>
      </c>
      <c r="B20" s="576" t="s">
        <v>994</v>
      </c>
    </row>
    <row r="21" spans="1:2">
      <c r="A21" s="10" t="s">
        <v>6</v>
      </c>
      <c r="B21" s="578" t="s">
        <v>995</v>
      </c>
    </row>
    <row r="22" spans="1:2">
      <c r="A22" s="10" t="s">
        <v>917</v>
      </c>
      <c r="B22" s="578" t="s">
        <v>996</v>
      </c>
    </row>
    <row r="23" spans="1:2">
      <c r="A23" s="10" t="s">
        <v>7</v>
      </c>
      <c r="B23" s="695" t="s">
        <v>997</v>
      </c>
    </row>
    <row r="24" spans="1:2">
      <c r="A24" s="10" t="s">
        <v>918</v>
      </c>
      <c r="B24" s="696" t="s">
        <v>998</v>
      </c>
    </row>
    <row r="25" spans="1:2">
      <c r="A25" s="7" t="s">
        <v>921</v>
      </c>
      <c r="B25" s="697" t="s">
        <v>999</v>
      </c>
    </row>
    <row r="26" spans="1:2">
      <c r="A26" s="10" t="s">
        <v>968</v>
      </c>
      <c r="B26" s="578" t="s">
        <v>1000</v>
      </c>
    </row>
    <row r="27" spans="1:2">
      <c r="A27" s="10" t="s">
        <v>969</v>
      </c>
      <c r="B27" s="578" t="s">
        <v>1001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10" ht="25.5" customHeight="1">
      <c r="A5" s="667" t="s">
        <v>934</v>
      </c>
      <c r="B5" s="669" t="s">
        <v>936</v>
      </c>
      <c r="C5" s="669" t="s">
        <v>938</v>
      </c>
      <c r="D5" s="670" t="s">
        <v>940</v>
      </c>
      <c r="E5" s="669" t="s">
        <v>939</v>
      </c>
      <c r="F5" s="669" t="s">
        <v>937</v>
      </c>
      <c r="G5" s="668" t="s">
        <v>935</v>
      </c>
    </row>
    <row r="6" spans="1:10" ht="18.75" customHeight="1">
      <c r="A6" s="673" t="s">
        <v>982</v>
      </c>
      <c r="B6" s="665" t="s">
        <v>945</v>
      </c>
      <c r="C6" s="671">
        <f>'1-Баланс'!C95</f>
        <v>52108</v>
      </c>
      <c r="D6" s="672">
        <f t="shared" ref="D6:D15" si="0">C6-E6</f>
        <v>0</v>
      </c>
      <c r="E6" s="671">
        <f>'1-Баланс'!G95</f>
        <v>52108</v>
      </c>
      <c r="F6" s="666" t="s">
        <v>946</v>
      </c>
      <c r="G6" s="673" t="s">
        <v>982</v>
      </c>
    </row>
    <row r="7" spans="1:10" ht="18.75" customHeight="1">
      <c r="A7" s="673" t="s">
        <v>982</v>
      </c>
      <c r="B7" s="665" t="s">
        <v>944</v>
      </c>
      <c r="C7" s="671">
        <f>'1-Баланс'!G37</f>
        <v>24882</v>
      </c>
      <c r="D7" s="672">
        <f t="shared" si="0"/>
        <v>3011</v>
      </c>
      <c r="E7" s="671">
        <f>'1-Баланс'!G18</f>
        <v>21871</v>
      </c>
      <c r="F7" s="666" t="s">
        <v>455</v>
      </c>
      <c r="G7" s="673" t="s">
        <v>982</v>
      </c>
    </row>
    <row r="8" spans="1:10" ht="18.75" customHeight="1">
      <c r="A8" s="673" t="s">
        <v>982</v>
      </c>
      <c r="B8" s="665" t="s">
        <v>942</v>
      </c>
      <c r="C8" s="671">
        <f>ABS('1-Баланс'!G32)-ABS('1-Баланс'!G33)</f>
        <v>87</v>
      </c>
      <c r="D8" s="672">
        <f t="shared" si="0"/>
        <v>0</v>
      </c>
      <c r="E8" s="671">
        <f>ABS('2-Отчет за доходите'!C44)-ABS('2-Отчет за доходите'!G44)</f>
        <v>87</v>
      </c>
      <c r="F8" s="666" t="s">
        <v>943</v>
      </c>
      <c r="G8" s="674" t="s">
        <v>984</v>
      </c>
    </row>
    <row r="9" spans="1:10" ht="18.75" customHeight="1">
      <c r="A9" s="673" t="s">
        <v>982</v>
      </c>
      <c r="B9" s="665" t="s">
        <v>948</v>
      </c>
      <c r="C9" s="671">
        <f>'1-Баланс'!D92</f>
        <v>410</v>
      </c>
      <c r="D9" s="672">
        <f t="shared" si="0"/>
        <v>0</v>
      </c>
      <c r="E9" s="671">
        <f>'3-Отчет за паричния поток'!C45</f>
        <v>410</v>
      </c>
      <c r="F9" s="666" t="s">
        <v>947</v>
      </c>
      <c r="G9" s="674" t="s">
        <v>983</v>
      </c>
    </row>
    <row r="10" spans="1:10" ht="18.75" customHeight="1">
      <c r="A10" s="673" t="s">
        <v>982</v>
      </c>
      <c r="B10" s="665" t="s">
        <v>949</v>
      </c>
      <c r="C10" s="671">
        <f>'1-Баланс'!C92</f>
        <v>137</v>
      </c>
      <c r="D10" s="672">
        <f t="shared" si="0"/>
        <v>0</v>
      </c>
      <c r="E10" s="671">
        <f>'3-Отчет за паричния поток'!C46</f>
        <v>137</v>
      </c>
      <c r="F10" s="666" t="s">
        <v>950</v>
      </c>
      <c r="G10" s="674" t="s">
        <v>983</v>
      </c>
    </row>
    <row r="11" spans="1:10" ht="18.75" customHeight="1">
      <c r="A11" s="673" t="s">
        <v>982</v>
      </c>
      <c r="B11" s="665" t="s">
        <v>944</v>
      </c>
      <c r="C11" s="671">
        <f>'1-Баланс'!G37</f>
        <v>24882</v>
      </c>
      <c r="D11" s="672">
        <f t="shared" si="0"/>
        <v>0</v>
      </c>
      <c r="E11" s="671">
        <f>'4-Отчет за собствения капитал'!L34</f>
        <v>24882</v>
      </c>
      <c r="F11" s="666" t="s">
        <v>951</v>
      </c>
      <c r="G11" s="674" t="s">
        <v>985</v>
      </c>
    </row>
    <row r="12" spans="1:10" ht="18.75" customHeight="1">
      <c r="A12" s="673" t="s">
        <v>982</v>
      </c>
      <c r="B12" s="665" t="s">
        <v>952</v>
      </c>
      <c r="C12" s="671">
        <f>'1-Баланс'!C36</f>
        <v>30486</v>
      </c>
      <c r="D12" s="672">
        <f t="shared" si="0"/>
        <v>0</v>
      </c>
      <c r="E12" s="671">
        <f>'Справка 5'!C27+'Справка 5'!C97</f>
        <v>30486</v>
      </c>
      <c r="F12" s="666" t="s">
        <v>956</v>
      </c>
      <c r="G12" s="674" t="s">
        <v>986</v>
      </c>
    </row>
    <row r="13" spans="1:10" ht="18.75" customHeight="1">
      <c r="A13" s="673" t="s">
        <v>982</v>
      </c>
      <c r="B13" s="665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957</v>
      </c>
      <c r="G13" s="674" t="s">
        <v>986</v>
      </c>
    </row>
    <row r="14" spans="1:10" ht="18.75" customHeight="1">
      <c r="A14" s="673" t="s">
        <v>982</v>
      </c>
      <c r="B14" s="665" t="s">
        <v>954</v>
      </c>
      <c r="C14" s="671">
        <f>'1-Баланс'!C38</f>
        <v>0</v>
      </c>
      <c r="D14" s="672">
        <f t="shared" si="0"/>
        <v>-2</v>
      </c>
      <c r="E14" s="671">
        <f>'Справка 5'!C61+'Справка 5'!C131</f>
        <v>2</v>
      </c>
      <c r="F14" s="666" t="s">
        <v>958</v>
      </c>
      <c r="G14" s="674" t="s">
        <v>986</v>
      </c>
    </row>
    <row r="15" spans="1:10" ht="18.75" customHeight="1">
      <c r="A15" s="673" t="s">
        <v>982</v>
      </c>
      <c r="B15" s="665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6" t="s">
        <v>959</v>
      </c>
      <c r="G15" s="674" t="s">
        <v>986</v>
      </c>
    </row>
  </sheetData>
  <sheetProtection insertRows="0"/>
  <phoneticPr fontId="20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7.8434908041831956E-3</v>
      </c>
      <c r="E3" s="644"/>
    </row>
    <row r="4" spans="1:5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3.4965034965034965E-3</v>
      </c>
    </row>
    <row r="5" spans="1:5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3.1954749136854478E-3</v>
      </c>
    </row>
    <row r="6" spans="1:5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1.6696092730482844E-3</v>
      </c>
    </row>
    <row r="7" spans="1:5" ht="24" customHeight="1">
      <c r="A7" s="643" t="s">
        <v>892</v>
      </c>
      <c r="B7" s="641"/>
      <c r="C7" s="641"/>
      <c r="D7" s="642"/>
    </row>
    <row r="8" spans="1:5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1.0123775141825684</v>
      </c>
    </row>
    <row r="9" spans="1:5" ht="24" customHeight="1">
      <c r="A9" s="643" t="s">
        <v>895</v>
      </c>
      <c r="B9" s="641"/>
      <c r="C9" s="641"/>
      <c r="D9" s="642"/>
    </row>
    <row r="10" spans="1:5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0.75033216572049766</v>
      </c>
    </row>
    <row r="11" spans="1:5" ht="63">
      <c r="A11" s="591">
        <v>7</v>
      </c>
      <c r="B11" s="589" t="s">
        <v>898</v>
      </c>
      <c r="C11" s="590" t="s">
        <v>964</v>
      </c>
      <c r="D11" s="639">
        <f>('1-Баланс'!C76+'1-Баланс'!C85+'1-Баланс'!C92)/'1-Баланс'!G79</f>
        <v>0.71608889962555866</v>
      </c>
    </row>
    <row r="12" spans="1:5" ht="47.25">
      <c r="A12" s="591">
        <v>8</v>
      </c>
      <c r="B12" s="589" t="s">
        <v>899</v>
      </c>
      <c r="C12" s="590" t="s">
        <v>965</v>
      </c>
      <c r="D12" s="639">
        <f>('1-Баланс'!C85+'1-Баланс'!C92)/'1-Баланс'!G79</f>
        <v>1.0387727986471796E-2</v>
      </c>
    </row>
    <row r="13" spans="1:5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8.2739461287595125E-3</v>
      </c>
    </row>
    <row r="14" spans="1:5" ht="24" customHeight="1">
      <c r="A14" s="643" t="s">
        <v>902</v>
      </c>
      <c r="B14" s="641"/>
      <c r="C14" s="641"/>
      <c r="D14" s="642"/>
    </row>
    <row r="15" spans="1:5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1.1960319171878369</v>
      </c>
    </row>
    <row r="16" spans="1:5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0.21286558685806403</v>
      </c>
    </row>
    <row r="17" spans="1:5" ht="24" customHeight="1">
      <c r="A17" s="643" t="s">
        <v>905</v>
      </c>
      <c r="B17" s="641"/>
      <c r="C17" s="641"/>
      <c r="D17" s="642"/>
    </row>
    <row r="18" spans="1:5" ht="31.5">
      <c r="A18" s="591">
        <v>12</v>
      </c>
      <c r="B18" s="589" t="s">
        <v>931</v>
      </c>
      <c r="C18" s="590" t="s">
        <v>904</v>
      </c>
      <c r="D18" s="639">
        <f>'1-Баланс'!G56/('1-Баланс'!G37+'1-Баланс'!G56)</f>
        <v>0.30008438818565403</v>
      </c>
    </row>
    <row r="19" spans="1:5" ht="31.5">
      <c r="A19" s="591">
        <v>13</v>
      </c>
      <c r="B19" s="589" t="s">
        <v>932</v>
      </c>
      <c r="C19" s="590" t="s">
        <v>906</v>
      </c>
      <c r="D19" s="639">
        <f>D4/D5</f>
        <v>1.0942046459287837</v>
      </c>
    </row>
    <row r="20" spans="1:5" ht="31.5">
      <c r="A20" s="591">
        <v>14</v>
      </c>
      <c r="B20" s="589" t="s">
        <v>907</v>
      </c>
      <c r="C20" s="590" t="s">
        <v>908</v>
      </c>
      <c r="D20" s="639">
        <f>D6/D5</f>
        <v>0.52249174790819064</v>
      </c>
    </row>
    <row r="21" spans="1:5" ht="31.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1849</v>
      </c>
      <c r="E21" s="692"/>
    </row>
    <row r="22" spans="1:5" ht="63">
      <c r="A22" s="591">
        <v>16</v>
      </c>
      <c r="B22" s="589" t="s">
        <v>913</v>
      </c>
      <c r="C22" s="590" t="s">
        <v>914</v>
      </c>
      <c r="D22" s="645">
        <f>D21/'1-Баланс'!G37</f>
        <v>7.4310746724539828E-2</v>
      </c>
    </row>
    <row r="23" spans="1:5" ht="31.5">
      <c r="A23" s="591">
        <v>17</v>
      </c>
      <c r="B23" s="589" t="s">
        <v>978</v>
      </c>
      <c r="C23" s="590" t="s">
        <v>979</v>
      </c>
      <c r="D23" s="645">
        <f>(D21+'2-Отчет за доходите'!C14)/'2-Отчет за доходите'!G31</f>
        <v>0.23303533418475947</v>
      </c>
    </row>
    <row r="24" spans="1:5" ht="31.5">
      <c r="A24" s="591">
        <v>18</v>
      </c>
      <c r="B24" s="589" t="s">
        <v>980</v>
      </c>
      <c r="C24" s="590" t="s">
        <v>981</v>
      </c>
      <c r="D24" s="645">
        <f>('1-Баланс'!G56+'1-Баланс'!G79)/(D21+'2-Отчет за доходите'!C14)</f>
        <v>9.947387650712459</v>
      </c>
    </row>
  </sheetData>
  <sheetProtection password="D554" sheet="1" objects="1" scenarios="1" insertRows="0"/>
  <phoneticPr fontId="20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М САТ Кейбъл ЕАД</v>
      </c>
      <c r="B3" s="105" t="str">
        <f t="shared" ref="B3:B34" si="1">pdeBulstat</f>
        <v>103131746</v>
      </c>
      <c r="C3" s="580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М САТ Кейбъл ЕАД</v>
      </c>
      <c r="B4" s="105" t="str">
        <f t="shared" si="1"/>
        <v>103131746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58</v>
      </c>
    </row>
    <row r="5" spans="1:14">
      <c r="A5" s="105" t="str">
        <f t="shared" si="0"/>
        <v>М САТ Кейбъл ЕАД</v>
      </c>
      <c r="B5" s="105" t="str">
        <f t="shared" si="1"/>
        <v>103131746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353</v>
      </c>
    </row>
    <row r="6" spans="1:14">
      <c r="A6" s="105" t="str">
        <f t="shared" si="0"/>
        <v>М САТ Кейбъл ЕАД</v>
      </c>
      <c r="B6" s="105" t="str">
        <f t="shared" si="1"/>
        <v>103131746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8279</v>
      </c>
    </row>
    <row r="7" spans="1:14">
      <c r="A7" s="105" t="str">
        <f t="shared" si="0"/>
        <v>М САТ Кейбъл ЕАД</v>
      </c>
      <c r="B7" s="105" t="str">
        <f t="shared" si="1"/>
        <v>103131746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М САТ Кейбъл ЕАД</v>
      </c>
      <c r="B8" s="105" t="str">
        <f t="shared" si="1"/>
        <v>103131746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4</v>
      </c>
    </row>
    <row r="9" spans="1:14">
      <c r="A9" s="105" t="str">
        <f t="shared" si="0"/>
        <v>М САТ Кейбъл ЕАД</v>
      </c>
      <c r="B9" s="105" t="str">
        <f t="shared" si="1"/>
        <v>103131746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375</v>
      </c>
    </row>
    <row r="10" spans="1:14">
      <c r="A10" s="105" t="str">
        <f t="shared" si="0"/>
        <v>М САТ Кейбъл ЕАД</v>
      </c>
      <c r="B10" s="105" t="str">
        <f t="shared" si="1"/>
        <v>103131746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М САТ Кейбъл ЕАД</v>
      </c>
      <c r="B11" s="105" t="str">
        <f t="shared" si="1"/>
        <v>103131746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9069</v>
      </c>
    </row>
    <row r="12" spans="1:14">
      <c r="A12" s="105" t="str">
        <f t="shared" si="0"/>
        <v>М САТ Кейбъл ЕАД</v>
      </c>
      <c r="B12" s="105" t="str">
        <f t="shared" si="1"/>
        <v>103131746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М САТ Кейбъл ЕАД</v>
      </c>
      <c r="B13" s="105" t="str">
        <f t="shared" si="1"/>
        <v>103131746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М САТ Кейбъл ЕАД</v>
      </c>
      <c r="B14" s="105" t="str">
        <f t="shared" si="1"/>
        <v>103131746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5</v>
      </c>
    </row>
    <row r="15" spans="1:14">
      <c r="A15" s="105" t="str">
        <f t="shared" si="0"/>
        <v>М САТ Кейбъл ЕАД</v>
      </c>
      <c r="B15" s="105" t="str">
        <f t="shared" si="1"/>
        <v>103131746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М САТ Кейбъл ЕАД</v>
      </c>
      <c r="B16" s="105" t="str">
        <f t="shared" si="1"/>
        <v>103131746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М САТ Кейбъл ЕАД</v>
      </c>
      <c r="B17" s="105" t="str">
        <f t="shared" si="1"/>
        <v>103131746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М САТ Кейбъл ЕАД</v>
      </c>
      <c r="B18" s="105" t="str">
        <f t="shared" si="1"/>
        <v>103131746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5</v>
      </c>
    </row>
    <row r="19" spans="1:8">
      <c r="A19" s="105" t="str">
        <f t="shared" si="0"/>
        <v>М САТ Кейбъл ЕАД</v>
      </c>
      <c r="B19" s="105" t="str">
        <f t="shared" si="1"/>
        <v>103131746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М САТ Кейбъл ЕАД</v>
      </c>
      <c r="B20" s="105" t="str">
        <f t="shared" si="1"/>
        <v>103131746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М САТ Кейбъл ЕАД</v>
      </c>
      <c r="B21" s="105" t="str">
        <f t="shared" si="1"/>
        <v>103131746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М САТ Кейбъл ЕАД</v>
      </c>
      <c r="B22" s="105" t="str">
        <f t="shared" si="1"/>
        <v>103131746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30486</v>
      </c>
    </row>
    <row r="23" spans="1:8">
      <c r="A23" s="105" t="str">
        <f t="shared" si="0"/>
        <v>М САТ Кейбъл ЕАД</v>
      </c>
      <c r="B23" s="105" t="str">
        <f t="shared" si="1"/>
        <v>103131746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30486</v>
      </c>
    </row>
    <row r="24" spans="1:8">
      <c r="A24" s="105" t="str">
        <f t="shared" si="0"/>
        <v>М САТ Кейбъл ЕАД</v>
      </c>
      <c r="B24" s="105" t="str">
        <f t="shared" si="1"/>
        <v>103131746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М САТ Кейбъл ЕАД</v>
      </c>
      <c r="B25" s="105" t="str">
        <f t="shared" si="1"/>
        <v>103131746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М САТ Кейбъл ЕАД</v>
      </c>
      <c r="B26" s="105" t="str">
        <f t="shared" si="1"/>
        <v>103131746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М САТ Кейбъл ЕАД</v>
      </c>
      <c r="B27" s="105" t="str">
        <f t="shared" si="1"/>
        <v>103131746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М САТ Кейбъл ЕАД</v>
      </c>
      <c r="B28" s="105" t="str">
        <f t="shared" si="1"/>
        <v>103131746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М САТ Кейбъл ЕАД</v>
      </c>
      <c r="B29" s="105" t="str">
        <f t="shared" si="1"/>
        <v>103131746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М САТ Кейбъл ЕАД</v>
      </c>
      <c r="B30" s="105" t="str">
        <f t="shared" si="1"/>
        <v>103131746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М САТ Кейбъл ЕАД</v>
      </c>
      <c r="B31" s="105" t="str">
        <f t="shared" si="1"/>
        <v>103131746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М САТ Кейбъл ЕАД</v>
      </c>
      <c r="B32" s="105" t="str">
        <f t="shared" si="1"/>
        <v>103131746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М САТ Кейбъл ЕАД</v>
      </c>
      <c r="B33" s="105" t="str">
        <f t="shared" si="1"/>
        <v>103131746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30486</v>
      </c>
    </row>
    <row r="34" spans="1:8">
      <c r="A34" s="105" t="str">
        <f t="shared" si="0"/>
        <v>М САТ Кейбъл ЕАД</v>
      </c>
      <c r="B34" s="105" t="str">
        <f t="shared" si="1"/>
        <v>103131746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М САТ Кейбъл ЕАД</v>
      </c>
      <c r="B35" s="105" t="str">
        <f t="shared" ref="B35:B66" si="4">pdeBulstat</f>
        <v>103131746</v>
      </c>
      <c r="C35" s="580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М САТ Кейбъл ЕАД</v>
      </c>
      <c r="B36" s="105" t="str">
        <f t="shared" si="4"/>
        <v>103131746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М САТ Кейбъл ЕАД</v>
      </c>
      <c r="B37" s="105" t="str">
        <f t="shared" si="4"/>
        <v>103131746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М САТ Кейбъл ЕАД</v>
      </c>
      <c r="B38" s="105" t="str">
        <f t="shared" si="4"/>
        <v>103131746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М САТ Кейбъл ЕАД</v>
      </c>
      <c r="B39" s="105" t="str">
        <f t="shared" si="4"/>
        <v>103131746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63</v>
      </c>
    </row>
    <row r="40" spans="1:8">
      <c r="A40" s="105" t="str">
        <f t="shared" si="3"/>
        <v>М САТ Кейбъл ЕАД</v>
      </c>
      <c r="B40" s="105" t="str">
        <f t="shared" si="4"/>
        <v>103131746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61</v>
      </c>
    </row>
    <row r="41" spans="1:8">
      <c r="A41" s="105" t="str">
        <f t="shared" si="3"/>
        <v>М САТ Кейбъл ЕАД</v>
      </c>
      <c r="B41" s="105" t="str">
        <f t="shared" si="4"/>
        <v>103131746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39684</v>
      </c>
    </row>
    <row r="42" spans="1:8">
      <c r="A42" s="105" t="str">
        <f t="shared" si="3"/>
        <v>М САТ Кейбъл ЕАД</v>
      </c>
      <c r="B42" s="105" t="str">
        <f t="shared" si="4"/>
        <v>103131746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200</v>
      </c>
    </row>
    <row r="43" spans="1:8">
      <c r="A43" s="105" t="str">
        <f t="shared" si="3"/>
        <v>М САТ Кейбъл ЕАД</v>
      </c>
      <c r="B43" s="105" t="str">
        <f t="shared" si="4"/>
        <v>103131746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М САТ Кейбъл ЕАД</v>
      </c>
      <c r="B44" s="105" t="str">
        <f t="shared" si="4"/>
        <v>103131746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М САТ Кейбъл ЕАД</v>
      </c>
      <c r="B45" s="105" t="str">
        <f t="shared" si="4"/>
        <v>103131746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М САТ Кейбъл ЕАД</v>
      </c>
      <c r="B46" s="105" t="str">
        <f t="shared" si="4"/>
        <v>103131746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М САТ Кейбъл ЕАД</v>
      </c>
      <c r="B47" s="105" t="str">
        <f t="shared" si="4"/>
        <v>103131746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М САТ Кейбъл ЕАД</v>
      </c>
      <c r="B48" s="105" t="str">
        <f t="shared" si="4"/>
        <v>103131746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200</v>
      </c>
    </row>
    <row r="49" spans="1:8">
      <c r="A49" s="105" t="str">
        <f t="shared" si="3"/>
        <v>М САТ Кейбъл ЕАД</v>
      </c>
      <c r="B49" s="105" t="str">
        <f t="shared" si="4"/>
        <v>103131746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10226</v>
      </c>
    </row>
    <row r="50" spans="1:8">
      <c r="A50" s="105" t="str">
        <f t="shared" si="3"/>
        <v>М САТ Кейбъл ЕАД</v>
      </c>
      <c r="B50" s="105" t="str">
        <f t="shared" si="4"/>
        <v>103131746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1436</v>
      </c>
    </row>
    <row r="51" spans="1:8">
      <c r="A51" s="105" t="str">
        <f t="shared" si="3"/>
        <v>М САТ Кейбъл ЕАД</v>
      </c>
      <c r="B51" s="105" t="str">
        <f t="shared" si="4"/>
        <v>103131746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10</v>
      </c>
    </row>
    <row r="52" spans="1:8">
      <c r="A52" s="105" t="str">
        <f t="shared" si="3"/>
        <v>М САТ Кейбъл ЕАД</v>
      </c>
      <c r="B52" s="105" t="str">
        <f t="shared" si="4"/>
        <v>103131746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М САТ Кейбъл ЕАД</v>
      </c>
      <c r="B53" s="105" t="str">
        <f t="shared" si="4"/>
        <v>103131746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М САТ Кейбъл ЕАД</v>
      </c>
      <c r="B54" s="105" t="str">
        <f t="shared" si="4"/>
        <v>103131746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М САТ Кейбъл ЕАД</v>
      </c>
      <c r="B55" s="105" t="str">
        <f t="shared" si="4"/>
        <v>103131746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М САТ Кейбъл ЕАД</v>
      </c>
      <c r="B56" s="105" t="str">
        <f t="shared" si="4"/>
        <v>103131746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13</v>
      </c>
    </row>
    <row r="57" spans="1:8">
      <c r="A57" s="105" t="str">
        <f t="shared" si="3"/>
        <v>М САТ Кейбъл ЕАД</v>
      </c>
      <c r="B57" s="105" t="str">
        <f t="shared" si="4"/>
        <v>103131746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11685</v>
      </c>
    </row>
    <row r="58" spans="1:8">
      <c r="A58" s="105" t="str">
        <f t="shared" si="3"/>
        <v>М САТ Кейбъл ЕАД</v>
      </c>
      <c r="B58" s="105" t="str">
        <f t="shared" si="4"/>
        <v>103131746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35</v>
      </c>
    </row>
    <row r="59" spans="1:8">
      <c r="A59" s="105" t="str">
        <f t="shared" si="3"/>
        <v>М САТ Кейбъл ЕАД</v>
      </c>
      <c r="B59" s="105" t="str">
        <f t="shared" si="4"/>
        <v>103131746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М САТ Кейбъл ЕАД</v>
      </c>
      <c r="B60" s="105" t="str">
        <f t="shared" si="4"/>
        <v>103131746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М САТ Кейбъл ЕАД</v>
      </c>
      <c r="B61" s="105" t="str">
        <f t="shared" si="4"/>
        <v>103131746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35</v>
      </c>
    </row>
    <row r="62" spans="1:8">
      <c r="A62" s="105" t="str">
        <f t="shared" si="3"/>
        <v>М САТ Кейбъл ЕАД</v>
      </c>
      <c r="B62" s="105" t="str">
        <f t="shared" si="4"/>
        <v>103131746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М САТ Кейбъл ЕАД</v>
      </c>
      <c r="B63" s="105" t="str">
        <f t="shared" si="4"/>
        <v>103131746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М САТ Кейбъл ЕАД</v>
      </c>
      <c r="B64" s="105" t="str">
        <f t="shared" si="4"/>
        <v>103131746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35</v>
      </c>
    </row>
    <row r="65" spans="1:8">
      <c r="A65" s="105" t="str">
        <f t="shared" si="3"/>
        <v>М САТ Кейбъл ЕАД</v>
      </c>
      <c r="B65" s="105" t="str">
        <f t="shared" si="4"/>
        <v>103131746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72</v>
      </c>
    </row>
    <row r="66" spans="1:8">
      <c r="A66" s="105" t="str">
        <f t="shared" si="3"/>
        <v>М САТ Кейбъл ЕАД</v>
      </c>
      <c r="B66" s="105" t="str">
        <f t="shared" si="4"/>
        <v>103131746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65</v>
      </c>
    </row>
    <row r="67" spans="1:8">
      <c r="A67" s="105" t="str">
        <f t="shared" ref="A67:A98" si="6">pdeName</f>
        <v>М САТ Кейбъл ЕАД</v>
      </c>
      <c r="B67" s="105" t="str">
        <f t="shared" ref="B67:B98" si="7">pdeBulstat</f>
        <v>103131746</v>
      </c>
      <c r="C67" s="580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М САТ Кейбъл ЕАД</v>
      </c>
      <c r="B68" s="105" t="str">
        <f t="shared" si="7"/>
        <v>103131746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М САТ Кейбъл ЕАД</v>
      </c>
      <c r="B69" s="105" t="str">
        <f t="shared" si="7"/>
        <v>103131746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137</v>
      </c>
    </row>
    <row r="70" spans="1:8">
      <c r="A70" s="105" t="str">
        <f t="shared" si="6"/>
        <v>М САТ Кейбъл ЕАД</v>
      </c>
      <c r="B70" s="105" t="str">
        <f t="shared" si="7"/>
        <v>103131746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367</v>
      </c>
    </row>
    <row r="71" spans="1:8">
      <c r="A71" s="105" t="str">
        <f t="shared" si="6"/>
        <v>М САТ Кейбъл ЕАД</v>
      </c>
      <c r="B71" s="105" t="str">
        <f t="shared" si="7"/>
        <v>103131746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12424</v>
      </c>
    </row>
    <row r="72" spans="1:8">
      <c r="A72" s="105" t="str">
        <f t="shared" si="6"/>
        <v>М САТ Кейбъл ЕАД</v>
      </c>
      <c r="B72" s="105" t="str">
        <f t="shared" si="7"/>
        <v>103131746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52108</v>
      </c>
    </row>
    <row r="73" spans="1:8">
      <c r="A73" s="105" t="str">
        <f t="shared" si="6"/>
        <v>М САТ Кейбъл ЕАД</v>
      </c>
      <c r="B73" s="105" t="str">
        <f t="shared" si="7"/>
        <v>103131746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21871</v>
      </c>
    </row>
    <row r="74" spans="1:8">
      <c r="A74" s="105" t="str">
        <f t="shared" si="6"/>
        <v>М САТ Кейбъл ЕАД</v>
      </c>
      <c r="B74" s="105" t="str">
        <f t="shared" si="7"/>
        <v>103131746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21871</v>
      </c>
    </row>
    <row r="75" spans="1:8">
      <c r="A75" s="105" t="str">
        <f t="shared" si="6"/>
        <v>М САТ Кейбъл ЕАД</v>
      </c>
      <c r="B75" s="105" t="str">
        <f t="shared" si="7"/>
        <v>103131746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М САТ Кейбъл ЕАД</v>
      </c>
      <c r="B76" s="105" t="str">
        <f t="shared" si="7"/>
        <v>103131746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М САТ Кейбъл ЕАД</v>
      </c>
      <c r="B77" s="105" t="str">
        <f t="shared" si="7"/>
        <v>103131746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М САТ Кейбъл ЕАД</v>
      </c>
      <c r="B78" s="105" t="str">
        <f t="shared" si="7"/>
        <v>103131746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М САТ Кейбъл ЕАД</v>
      </c>
      <c r="B79" s="105" t="str">
        <f t="shared" si="7"/>
        <v>103131746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21871</v>
      </c>
    </row>
    <row r="80" spans="1:8">
      <c r="A80" s="105" t="str">
        <f t="shared" si="6"/>
        <v>М САТ Кейбъл ЕАД</v>
      </c>
      <c r="B80" s="105" t="str">
        <f t="shared" si="7"/>
        <v>103131746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>
      <c r="A81" s="105" t="str">
        <f t="shared" si="6"/>
        <v>М САТ Кейбъл ЕАД</v>
      </c>
      <c r="B81" s="105" t="str">
        <f t="shared" si="7"/>
        <v>103131746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М САТ Кейбъл ЕАД</v>
      </c>
      <c r="B82" s="105" t="str">
        <f t="shared" si="7"/>
        <v>103131746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>
      <c r="A83" s="105" t="str">
        <f t="shared" si="6"/>
        <v>М САТ Кейбъл ЕАД</v>
      </c>
      <c r="B83" s="105" t="str">
        <f t="shared" si="7"/>
        <v>103131746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>
      <c r="A84" s="105" t="str">
        <f t="shared" si="6"/>
        <v>М САТ Кейбъл ЕАД</v>
      </c>
      <c r="B84" s="105" t="str">
        <f t="shared" si="7"/>
        <v>103131746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М САТ Кейбъл ЕАД</v>
      </c>
      <c r="B85" s="105" t="str">
        <f t="shared" si="7"/>
        <v>103131746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>
      <c r="A86" s="105" t="str">
        <f t="shared" si="6"/>
        <v>М САТ Кейбъл ЕАД</v>
      </c>
      <c r="B86" s="105" t="str">
        <f t="shared" si="7"/>
        <v>103131746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>
      <c r="A87" s="105" t="str">
        <f t="shared" si="6"/>
        <v>М САТ Кейбъл ЕАД</v>
      </c>
      <c r="B87" s="105" t="str">
        <f t="shared" si="7"/>
        <v>103131746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2758</v>
      </c>
    </row>
    <row r="88" spans="1:8">
      <c r="A88" s="105" t="str">
        <f t="shared" si="6"/>
        <v>М САТ Кейбъл ЕАД</v>
      </c>
      <c r="B88" s="105" t="str">
        <f t="shared" si="7"/>
        <v>103131746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2758</v>
      </c>
    </row>
    <row r="89" spans="1:8">
      <c r="A89" s="105" t="str">
        <f t="shared" si="6"/>
        <v>М САТ Кейбъл ЕАД</v>
      </c>
      <c r="B89" s="105" t="str">
        <f t="shared" si="7"/>
        <v>103131746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М САТ Кейбъл ЕАД</v>
      </c>
      <c r="B90" s="105" t="str">
        <f t="shared" si="7"/>
        <v>103131746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М САТ Кейбъл ЕАД</v>
      </c>
      <c r="B91" s="105" t="str">
        <f t="shared" si="7"/>
        <v>103131746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87</v>
      </c>
    </row>
    <row r="92" spans="1:8">
      <c r="A92" s="105" t="str">
        <f t="shared" si="6"/>
        <v>М САТ Кейбъл ЕАД</v>
      </c>
      <c r="B92" s="105" t="str">
        <f t="shared" si="7"/>
        <v>103131746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М САТ Кейбъл ЕАД</v>
      </c>
      <c r="B93" s="105" t="str">
        <f t="shared" si="7"/>
        <v>103131746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2845</v>
      </c>
    </row>
    <row r="94" spans="1:8">
      <c r="A94" s="105" t="str">
        <f t="shared" si="6"/>
        <v>М САТ Кейбъл ЕАД</v>
      </c>
      <c r="B94" s="105" t="str">
        <f t="shared" si="7"/>
        <v>103131746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24882</v>
      </c>
    </row>
    <row r="95" spans="1:8">
      <c r="A95" s="105" t="str">
        <f t="shared" si="6"/>
        <v>М САТ Кейбъл ЕАД</v>
      </c>
      <c r="B95" s="105" t="str">
        <f t="shared" si="7"/>
        <v>103131746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М САТ Кейбъл ЕАД</v>
      </c>
      <c r="B96" s="105" t="str">
        <f t="shared" si="7"/>
        <v>103131746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М САТ Кейбъл ЕАД</v>
      </c>
      <c r="B97" s="105" t="str">
        <f t="shared" si="7"/>
        <v>103131746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4648</v>
      </c>
    </row>
    <row r="98" spans="1:8">
      <c r="A98" s="105" t="str">
        <f t="shared" si="6"/>
        <v>М САТ Кейбъл ЕАД</v>
      </c>
      <c r="B98" s="105" t="str">
        <f t="shared" si="7"/>
        <v>103131746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М САТ Кейбъл ЕАД</v>
      </c>
      <c r="B99" s="105" t="str">
        <f t="shared" ref="B99:B125" si="10">pdeBulstat</f>
        <v>103131746</v>
      </c>
      <c r="C99" s="580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М САТ Кейбъл ЕАД</v>
      </c>
      <c r="B100" s="105" t="str">
        <f t="shared" si="10"/>
        <v>103131746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6000</v>
      </c>
    </row>
    <row r="101" spans="1:8">
      <c r="A101" s="105" t="str">
        <f t="shared" si="9"/>
        <v>М САТ Кейбъл ЕАД</v>
      </c>
      <c r="B101" s="105" t="str">
        <f t="shared" si="10"/>
        <v>103131746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20</v>
      </c>
    </row>
    <row r="102" spans="1:8">
      <c r="A102" s="105" t="str">
        <f t="shared" si="9"/>
        <v>М САТ Кейбъл ЕАД</v>
      </c>
      <c r="B102" s="105" t="str">
        <f t="shared" si="10"/>
        <v>103131746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10668</v>
      </c>
    </row>
    <row r="103" spans="1:8">
      <c r="A103" s="105" t="str">
        <f t="shared" si="9"/>
        <v>М САТ Кейбъл ЕАД</v>
      </c>
      <c r="B103" s="105" t="str">
        <f t="shared" si="10"/>
        <v>103131746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М САТ Кейбъл ЕАД</v>
      </c>
      <c r="B104" s="105" t="str">
        <f t="shared" si="10"/>
        <v>103131746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М САТ Кейбъл ЕАД</v>
      </c>
      <c r="B105" s="105" t="str">
        <f t="shared" si="10"/>
        <v>103131746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М САТ Кейбъл ЕАД</v>
      </c>
      <c r="B106" s="105" t="str">
        <f t="shared" si="10"/>
        <v>103131746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М САТ Кейбъл ЕАД</v>
      </c>
      <c r="B107" s="105" t="str">
        <f t="shared" si="10"/>
        <v>103131746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10668</v>
      </c>
    </row>
    <row r="108" spans="1:8">
      <c r="A108" s="105" t="str">
        <f t="shared" si="9"/>
        <v>М САТ Кейбъл ЕАД</v>
      </c>
      <c r="B108" s="105" t="str">
        <f t="shared" si="10"/>
        <v>103131746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1516</v>
      </c>
    </row>
    <row r="109" spans="1:8">
      <c r="A109" s="105" t="str">
        <f t="shared" si="9"/>
        <v>М САТ Кейбъл ЕАД</v>
      </c>
      <c r="B109" s="105" t="str">
        <f t="shared" si="10"/>
        <v>103131746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4086</v>
      </c>
    </row>
    <row r="110" spans="1:8">
      <c r="A110" s="105" t="str">
        <f t="shared" si="9"/>
        <v>М САТ Кейбъл ЕАД</v>
      </c>
      <c r="B110" s="105" t="str">
        <f t="shared" si="10"/>
        <v>103131746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9642</v>
      </c>
    </row>
    <row r="111" spans="1:8">
      <c r="A111" s="105" t="str">
        <f t="shared" si="9"/>
        <v>М САТ Кейбъл ЕАД</v>
      </c>
      <c r="B111" s="105" t="str">
        <f t="shared" si="10"/>
        <v>103131746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302</v>
      </c>
    </row>
    <row r="112" spans="1:8">
      <c r="A112" s="105" t="str">
        <f t="shared" si="9"/>
        <v>М САТ Кейбъл ЕАД</v>
      </c>
      <c r="B112" s="105" t="str">
        <f t="shared" si="10"/>
        <v>103131746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7728</v>
      </c>
    </row>
    <row r="113" spans="1:8">
      <c r="A113" s="105" t="str">
        <f t="shared" si="9"/>
        <v>М САТ Кейбъл ЕАД</v>
      </c>
      <c r="B113" s="105" t="str">
        <f t="shared" si="10"/>
        <v>103131746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1035</v>
      </c>
    </row>
    <row r="114" spans="1:8">
      <c r="A114" s="105" t="str">
        <f t="shared" si="9"/>
        <v>М САТ Кейбъл ЕАД</v>
      </c>
      <c r="B114" s="105" t="str">
        <f t="shared" si="10"/>
        <v>103131746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>
      <c r="A115" s="105" t="str">
        <f t="shared" si="9"/>
        <v>М САТ Кейбъл ЕАД</v>
      </c>
      <c r="B115" s="105" t="str">
        <f t="shared" si="10"/>
        <v>103131746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322</v>
      </c>
    </row>
    <row r="116" spans="1:8">
      <c r="A116" s="105" t="str">
        <f t="shared" si="9"/>
        <v>М САТ Кейбъл ЕАД</v>
      </c>
      <c r="B116" s="105" t="str">
        <f t="shared" si="10"/>
        <v>103131746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94</v>
      </c>
    </row>
    <row r="117" spans="1:8">
      <c r="A117" s="105" t="str">
        <f t="shared" si="9"/>
        <v>М САТ Кейбъл ЕАД</v>
      </c>
      <c r="B117" s="105" t="str">
        <f t="shared" si="10"/>
        <v>103131746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160</v>
      </c>
    </row>
    <row r="118" spans="1:8">
      <c r="A118" s="105" t="str">
        <f t="shared" si="9"/>
        <v>М САТ Кейбъл ЕАД</v>
      </c>
      <c r="B118" s="105" t="str">
        <f t="shared" si="10"/>
        <v>103131746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</v>
      </c>
    </row>
    <row r="119" spans="1:8">
      <c r="A119" s="105" t="str">
        <f t="shared" si="9"/>
        <v>М САТ Кейбъл ЕАД</v>
      </c>
      <c r="B119" s="105" t="str">
        <f t="shared" si="10"/>
        <v>103131746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М САТ Кейбъл ЕАД</v>
      </c>
      <c r="B120" s="105" t="str">
        <f t="shared" si="10"/>
        <v>103131746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15270</v>
      </c>
    </row>
    <row r="121" spans="1:8">
      <c r="A121" s="105" t="str">
        <f t="shared" si="9"/>
        <v>М САТ Кейбъл ЕАД</v>
      </c>
      <c r="B121" s="105" t="str">
        <f t="shared" si="10"/>
        <v>103131746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М САТ Кейбъл ЕАД</v>
      </c>
      <c r="B122" s="105" t="str">
        <f t="shared" si="10"/>
        <v>103131746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1288</v>
      </c>
    </row>
    <row r="123" spans="1:8">
      <c r="A123" s="105" t="str">
        <f t="shared" si="9"/>
        <v>М САТ Кейбъл ЕАД</v>
      </c>
      <c r="B123" s="105" t="str">
        <f t="shared" si="10"/>
        <v>103131746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М САТ Кейбъл ЕАД</v>
      </c>
      <c r="B124" s="105" t="str">
        <f t="shared" si="10"/>
        <v>103131746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16558</v>
      </c>
    </row>
    <row r="125" spans="1:8">
      <c r="A125" s="105" t="str">
        <f t="shared" si="9"/>
        <v>М САТ Кейбъл ЕАД</v>
      </c>
      <c r="B125" s="105" t="str">
        <f t="shared" si="10"/>
        <v>103131746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52108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М САТ Кейбъл ЕАД</v>
      </c>
      <c r="B127" s="105" t="str">
        <f t="shared" ref="B127:B158" si="13">pdeBulstat</f>
        <v>103131746</v>
      </c>
      <c r="C127" s="580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972</v>
      </c>
    </row>
    <row r="128" spans="1:8">
      <c r="A128" s="105" t="str">
        <f t="shared" si="12"/>
        <v>М САТ Кейбъл ЕАД</v>
      </c>
      <c r="B128" s="105" t="str">
        <f t="shared" si="13"/>
        <v>103131746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4598</v>
      </c>
    </row>
    <row r="129" spans="1:8">
      <c r="A129" s="105" t="str">
        <f t="shared" si="12"/>
        <v>М САТ Кейбъл ЕАД</v>
      </c>
      <c r="B129" s="105" t="str">
        <f t="shared" si="13"/>
        <v>103131746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888</v>
      </c>
    </row>
    <row r="130" spans="1:8">
      <c r="A130" s="105" t="str">
        <f t="shared" si="12"/>
        <v>М САТ Кейбъл ЕАД</v>
      </c>
      <c r="B130" s="105" t="str">
        <f t="shared" si="13"/>
        <v>103131746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2814</v>
      </c>
    </row>
    <row r="131" spans="1:8">
      <c r="A131" s="105" t="str">
        <f t="shared" si="12"/>
        <v>М САТ Кейбъл ЕАД</v>
      </c>
      <c r="B131" s="105" t="str">
        <f t="shared" si="13"/>
        <v>103131746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509</v>
      </c>
    </row>
    <row r="132" spans="1:8">
      <c r="A132" s="105" t="str">
        <f t="shared" si="12"/>
        <v>М САТ Кейбъл ЕАД</v>
      </c>
      <c r="B132" s="105" t="str">
        <f t="shared" si="13"/>
        <v>103131746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76</v>
      </c>
    </row>
    <row r="133" spans="1:8">
      <c r="A133" s="105" t="str">
        <f t="shared" si="12"/>
        <v>М САТ Кейбъл ЕАД</v>
      </c>
      <c r="B133" s="105" t="str">
        <f t="shared" si="13"/>
        <v>103131746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>
      <c r="A134" s="105" t="str">
        <f t="shared" si="12"/>
        <v>М САТ Кейбъл ЕАД</v>
      </c>
      <c r="B134" s="105" t="str">
        <f t="shared" si="13"/>
        <v>103131746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-7</v>
      </c>
    </row>
    <row r="135" spans="1:8">
      <c r="A135" s="105" t="str">
        <f t="shared" si="12"/>
        <v>М САТ Кейбъл ЕАД</v>
      </c>
      <c r="B135" s="105" t="str">
        <f t="shared" si="13"/>
        <v>103131746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-37</v>
      </c>
    </row>
    <row r="136" spans="1:8">
      <c r="A136" s="105" t="str">
        <f t="shared" si="12"/>
        <v>М САТ Кейбъл ЕАД</v>
      </c>
      <c r="B136" s="105" t="str">
        <f t="shared" si="13"/>
        <v>103131746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М САТ Кейбъл ЕАД</v>
      </c>
      <c r="B137" s="105" t="str">
        <f t="shared" si="13"/>
        <v>103131746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9850</v>
      </c>
    </row>
    <row r="138" spans="1:8">
      <c r="A138" s="105" t="str">
        <f t="shared" si="12"/>
        <v>М САТ Кейбъл ЕАД</v>
      </c>
      <c r="B138" s="105" t="str">
        <f t="shared" si="13"/>
        <v>103131746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1705</v>
      </c>
    </row>
    <row r="139" spans="1:8">
      <c r="A139" s="105" t="str">
        <f t="shared" si="12"/>
        <v>М САТ Кейбъл ЕАД</v>
      </c>
      <c r="B139" s="105" t="str">
        <f t="shared" si="13"/>
        <v>103131746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23</v>
      </c>
    </row>
    <row r="140" spans="1:8">
      <c r="A140" s="105" t="str">
        <f t="shared" si="12"/>
        <v>М САТ Кейбъл ЕАД</v>
      </c>
      <c r="B140" s="105" t="str">
        <f t="shared" si="13"/>
        <v>103131746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>
      <c r="A141" s="105" t="str">
        <f t="shared" si="12"/>
        <v>М САТ Кейбъл ЕАД</v>
      </c>
      <c r="B141" s="105" t="str">
        <f t="shared" si="13"/>
        <v>103131746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56</v>
      </c>
    </row>
    <row r="142" spans="1:8">
      <c r="A142" s="105" t="str">
        <f t="shared" si="12"/>
        <v>М САТ Кейбъл ЕАД</v>
      </c>
      <c r="B142" s="105" t="str">
        <f t="shared" si="13"/>
        <v>103131746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1784</v>
      </c>
    </row>
    <row r="143" spans="1:8">
      <c r="A143" s="105" t="str">
        <f t="shared" si="12"/>
        <v>М САТ Кейбъл ЕАД</v>
      </c>
      <c r="B143" s="105" t="str">
        <f t="shared" si="13"/>
        <v>103131746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11634</v>
      </c>
    </row>
    <row r="144" spans="1:8">
      <c r="A144" s="105" t="str">
        <f t="shared" si="12"/>
        <v>М САТ Кейбъл ЕАД</v>
      </c>
      <c r="B144" s="105" t="str">
        <f t="shared" si="13"/>
        <v>103131746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111</v>
      </c>
    </row>
    <row r="145" spans="1:8">
      <c r="A145" s="105" t="str">
        <f t="shared" si="12"/>
        <v>М САТ Кейбъл ЕАД</v>
      </c>
      <c r="B145" s="105" t="str">
        <f t="shared" si="13"/>
        <v>103131746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М САТ Кейбъл ЕАД</v>
      </c>
      <c r="B146" s="105" t="str">
        <f t="shared" si="13"/>
        <v>103131746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М САТ Кейбъл ЕАД</v>
      </c>
      <c r="B147" s="105" t="str">
        <f t="shared" si="13"/>
        <v>103131746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11634</v>
      </c>
    </row>
    <row r="148" spans="1:8">
      <c r="A148" s="105" t="str">
        <f t="shared" si="12"/>
        <v>М САТ Кейбъл ЕАД</v>
      </c>
      <c r="B148" s="105" t="str">
        <f t="shared" si="13"/>
        <v>103131746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144</v>
      </c>
    </row>
    <row r="149" spans="1:8">
      <c r="A149" s="105" t="str">
        <f t="shared" si="12"/>
        <v>М САТ Кейбъл ЕАД</v>
      </c>
      <c r="B149" s="105" t="str">
        <f t="shared" si="13"/>
        <v>103131746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57</v>
      </c>
    </row>
    <row r="150" spans="1:8">
      <c r="A150" s="105" t="str">
        <f t="shared" si="12"/>
        <v>М САТ Кейбъл ЕАД</v>
      </c>
      <c r="B150" s="105" t="str">
        <f t="shared" si="13"/>
        <v>103131746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>
      <c r="A151" s="105" t="str">
        <f t="shared" si="12"/>
        <v>М САТ Кейбъл ЕАД</v>
      </c>
      <c r="B151" s="105" t="str">
        <f t="shared" si="13"/>
        <v>103131746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57</v>
      </c>
    </row>
    <row r="152" spans="1:8">
      <c r="A152" s="105" t="str">
        <f t="shared" si="12"/>
        <v>М САТ Кейбъл ЕАД</v>
      </c>
      <c r="B152" s="105" t="str">
        <f t="shared" si="13"/>
        <v>103131746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М САТ Кейбъл ЕАД</v>
      </c>
      <c r="B153" s="105" t="str">
        <f t="shared" si="13"/>
        <v>103131746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87</v>
      </c>
    </row>
    <row r="154" spans="1:8">
      <c r="A154" s="105" t="str">
        <f t="shared" si="12"/>
        <v>М САТ Кейбъл ЕАД</v>
      </c>
      <c r="B154" s="105" t="str">
        <f t="shared" si="13"/>
        <v>103131746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М САТ Кейбъл ЕАД</v>
      </c>
      <c r="B155" s="105" t="str">
        <f t="shared" si="13"/>
        <v>103131746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87</v>
      </c>
    </row>
    <row r="156" spans="1:8">
      <c r="A156" s="105" t="str">
        <f t="shared" si="12"/>
        <v>М САТ Кейбъл ЕАД</v>
      </c>
      <c r="B156" s="105" t="str">
        <f t="shared" si="13"/>
        <v>103131746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11778</v>
      </c>
    </row>
    <row r="157" spans="1:8">
      <c r="A157" s="105" t="str">
        <f t="shared" si="12"/>
        <v>М САТ Кейбъл ЕАД</v>
      </c>
      <c r="B157" s="105" t="str">
        <f t="shared" si="13"/>
        <v>103131746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М САТ Кейбъл ЕАД</v>
      </c>
      <c r="B158" s="105" t="str">
        <f t="shared" si="13"/>
        <v>103131746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М САТ Кейбъл ЕАД</v>
      </c>
      <c r="B159" s="105" t="str">
        <f t="shared" ref="B159:B179" si="16">pdeBulstat</f>
        <v>103131746</v>
      </c>
      <c r="C159" s="580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10672</v>
      </c>
    </row>
    <row r="160" spans="1:8">
      <c r="A160" s="105" t="str">
        <f t="shared" si="15"/>
        <v>М САТ Кейбъл ЕАД</v>
      </c>
      <c r="B160" s="105" t="str">
        <f t="shared" si="16"/>
        <v>103131746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420</v>
      </c>
    </row>
    <row r="161" spans="1:8">
      <c r="A161" s="105" t="str">
        <f t="shared" si="15"/>
        <v>М САТ Кейбъл ЕАД</v>
      </c>
      <c r="B161" s="105" t="str">
        <f t="shared" si="16"/>
        <v>103131746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11092</v>
      </c>
    </row>
    <row r="162" spans="1:8">
      <c r="A162" s="105" t="str">
        <f t="shared" si="15"/>
        <v>М САТ Кейбъл ЕАД</v>
      </c>
      <c r="B162" s="105" t="str">
        <f t="shared" si="16"/>
        <v>103131746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</v>
      </c>
    </row>
    <row r="163" spans="1:8">
      <c r="A163" s="105" t="str">
        <f t="shared" si="15"/>
        <v>М САТ Кейбъл ЕАД</v>
      </c>
      <c r="B163" s="105" t="str">
        <f t="shared" si="16"/>
        <v>103131746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</v>
      </c>
    </row>
    <row r="164" spans="1:8">
      <c r="A164" s="105" t="str">
        <f t="shared" si="15"/>
        <v>М САТ Кейбъл ЕАД</v>
      </c>
      <c r="B164" s="105" t="str">
        <f t="shared" si="16"/>
        <v>103131746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636</v>
      </c>
    </row>
    <row r="165" spans="1:8">
      <c r="A165" s="105" t="str">
        <f t="shared" si="15"/>
        <v>М САТ Кейбъл ЕАД</v>
      </c>
      <c r="B165" s="105" t="str">
        <f t="shared" si="16"/>
        <v>103131746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М САТ Кейбъл ЕАД</v>
      </c>
      <c r="B166" s="105" t="str">
        <f t="shared" si="16"/>
        <v>103131746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М САТ Кейбъл ЕАД</v>
      </c>
      <c r="B167" s="105" t="str">
        <f t="shared" si="16"/>
        <v>103131746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>
      <c r="A168" s="105" t="str">
        <f t="shared" si="15"/>
        <v>М САТ Кейбъл ЕАД</v>
      </c>
      <c r="B168" s="105" t="str">
        <f t="shared" si="16"/>
        <v>103131746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М САТ Кейбъл ЕАД</v>
      </c>
      <c r="B169" s="105" t="str">
        <f t="shared" si="16"/>
        <v>103131746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637</v>
      </c>
    </row>
    <row r="170" spans="1:8">
      <c r="A170" s="105" t="str">
        <f t="shared" si="15"/>
        <v>М САТ Кейбъл ЕАД</v>
      </c>
      <c r="B170" s="105" t="str">
        <f t="shared" si="16"/>
        <v>103131746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11745</v>
      </c>
    </row>
    <row r="171" spans="1:8">
      <c r="A171" s="105" t="str">
        <f t="shared" si="15"/>
        <v>М САТ Кейбъл ЕАД</v>
      </c>
      <c r="B171" s="105" t="str">
        <f t="shared" si="16"/>
        <v>103131746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М САТ Кейбъл ЕАД</v>
      </c>
      <c r="B172" s="105" t="str">
        <f t="shared" si="16"/>
        <v>103131746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М САТ Кейбъл ЕАД</v>
      </c>
      <c r="B173" s="105" t="str">
        <f t="shared" si="16"/>
        <v>103131746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33</v>
      </c>
    </row>
    <row r="174" spans="1:8">
      <c r="A174" s="105" t="str">
        <f t="shared" si="15"/>
        <v>М САТ Кейбъл ЕАД</v>
      </c>
      <c r="B174" s="105" t="str">
        <f t="shared" si="16"/>
        <v>103131746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11778</v>
      </c>
    </row>
    <row r="175" spans="1:8">
      <c r="A175" s="105" t="str">
        <f t="shared" si="15"/>
        <v>М САТ Кейбъл ЕАД</v>
      </c>
      <c r="B175" s="105" t="str">
        <f t="shared" si="16"/>
        <v>103131746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М САТ Кейбъл ЕАД</v>
      </c>
      <c r="B176" s="105" t="str">
        <f t="shared" si="16"/>
        <v>103131746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М САТ Кейбъл ЕАД</v>
      </c>
      <c r="B177" s="105" t="str">
        <f t="shared" si="16"/>
        <v>103131746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М САТ Кейбъл ЕАД</v>
      </c>
      <c r="B178" s="105" t="str">
        <f t="shared" si="16"/>
        <v>103131746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М САТ Кейбъл ЕАД</v>
      </c>
      <c r="B179" s="105" t="str">
        <f t="shared" si="16"/>
        <v>103131746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11778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М САТ Кейбъл ЕАД</v>
      </c>
      <c r="B181" s="105" t="str">
        <f t="shared" ref="B181:B216" si="19">pdeBulstat</f>
        <v>103131746</v>
      </c>
      <c r="C181" s="580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13831</v>
      </c>
    </row>
    <row r="182" spans="1:8">
      <c r="A182" s="105" t="str">
        <f t="shared" si="18"/>
        <v>М САТ Кейбъл ЕАД</v>
      </c>
      <c r="B182" s="105" t="str">
        <f t="shared" si="19"/>
        <v>103131746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-6895</v>
      </c>
    </row>
    <row r="183" spans="1:8">
      <c r="A183" s="105" t="str">
        <f t="shared" si="18"/>
        <v>М САТ Кейбъл ЕАД</v>
      </c>
      <c r="B183" s="105" t="str">
        <f t="shared" si="19"/>
        <v>103131746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М САТ Кейбъл ЕАД</v>
      </c>
      <c r="B184" s="105" t="str">
        <f t="shared" si="19"/>
        <v>103131746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-3326</v>
      </c>
    </row>
    <row r="185" spans="1:8">
      <c r="A185" s="105" t="str">
        <f t="shared" si="18"/>
        <v>М САТ Кейбъл ЕАД</v>
      </c>
      <c r="B185" s="105" t="str">
        <f t="shared" si="19"/>
        <v>103131746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-1579</v>
      </c>
    </row>
    <row r="186" spans="1:8">
      <c r="A186" s="105" t="str">
        <f t="shared" si="18"/>
        <v>М САТ Кейбъл ЕАД</v>
      </c>
      <c r="B186" s="105" t="str">
        <f t="shared" si="19"/>
        <v>103131746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>
      <c r="A187" s="105" t="str">
        <f t="shared" si="18"/>
        <v>М САТ Кейбъл ЕАД</v>
      </c>
      <c r="B187" s="105" t="str">
        <f t="shared" si="19"/>
        <v>103131746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М САТ Кейбъл ЕАД</v>
      </c>
      <c r="B188" s="105" t="str">
        <f t="shared" si="19"/>
        <v>103131746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>
      <c r="A189" s="105" t="str">
        <f t="shared" si="18"/>
        <v>М САТ Кейбъл ЕАД</v>
      </c>
      <c r="B189" s="105" t="str">
        <f t="shared" si="19"/>
        <v>103131746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-2</v>
      </c>
    </row>
    <row r="190" spans="1:8">
      <c r="A190" s="105" t="str">
        <f t="shared" si="18"/>
        <v>М САТ Кейбъл ЕАД</v>
      </c>
      <c r="B190" s="105" t="str">
        <f t="shared" si="19"/>
        <v>103131746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>
      <c r="A191" s="105" t="str">
        <f t="shared" si="18"/>
        <v>М САТ Кейбъл ЕАД</v>
      </c>
      <c r="B191" s="105" t="str">
        <f t="shared" si="19"/>
        <v>103131746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2023</v>
      </c>
    </row>
    <row r="192" spans="1:8">
      <c r="A192" s="105" t="str">
        <f t="shared" si="18"/>
        <v>М САТ Кейбъл ЕАД</v>
      </c>
      <c r="B192" s="105" t="str">
        <f t="shared" si="19"/>
        <v>103131746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-187</v>
      </c>
    </row>
    <row r="193" spans="1:8">
      <c r="A193" s="105" t="str">
        <f t="shared" si="18"/>
        <v>М САТ Кейбъл ЕАД</v>
      </c>
      <c r="B193" s="105" t="str">
        <f t="shared" si="19"/>
        <v>103131746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>
      <c r="A194" s="105" t="str">
        <f t="shared" si="18"/>
        <v>М САТ Кейбъл ЕАД</v>
      </c>
      <c r="B194" s="105" t="str">
        <f t="shared" si="19"/>
        <v>103131746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>
      <c r="A195" s="105" t="str">
        <f t="shared" si="18"/>
        <v>М САТ Кейбъл ЕАД</v>
      </c>
      <c r="B195" s="105" t="str">
        <f t="shared" si="19"/>
        <v>103131746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46</v>
      </c>
    </row>
    <row r="196" spans="1:8">
      <c r="A196" s="105" t="str">
        <f t="shared" si="18"/>
        <v>М САТ Кейбъл ЕАД</v>
      </c>
      <c r="B196" s="105" t="str">
        <f t="shared" si="19"/>
        <v>103131746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>
      <c r="A197" s="105" t="str">
        <f t="shared" si="18"/>
        <v>М САТ Кейбъл ЕАД</v>
      </c>
      <c r="B197" s="105" t="str">
        <f t="shared" si="19"/>
        <v>103131746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>
      <c r="A198" s="105" t="str">
        <f t="shared" si="18"/>
        <v>М САТ Кейбъл ЕАД</v>
      </c>
      <c r="B198" s="105" t="str">
        <f t="shared" si="19"/>
        <v>103131746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4837</v>
      </c>
    </row>
    <row r="199" spans="1:8">
      <c r="A199" s="105" t="str">
        <f t="shared" si="18"/>
        <v>М САТ Кейбъл ЕАД</v>
      </c>
      <c r="B199" s="105" t="str">
        <f t="shared" si="19"/>
        <v>103131746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>
      <c r="A200" s="105" t="str">
        <f t="shared" si="18"/>
        <v>М САТ Кейбъл ЕАД</v>
      </c>
      <c r="B200" s="105" t="str">
        <f t="shared" si="19"/>
        <v>103131746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М САТ Кейбъл ЕАД</v>
      </c>
      <c r="B201" s="105" t="str">
        <f t="shared" si="19"/>
        <v>103131746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>
      <c r="A202" s="105" t="str">
        <f t="shared" si="18"/>
        <v>М САТ Кейбъл ЕАД</v>
      </c>
      <c r="B202" s="105" t="str">
        <f t="shared" si="19"/>
        <v>103131746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4696</v>
      </c>
    </row>
    <row r="203" spans="1:8">
      <c r="A203" s="105" t="str">
        <f t="shared" si="18"/>
        <v>М САТ Кейбъл ЕАД</v>
      </c>
      <c r="B203" s="105" t="str">
        <f t="shared" si="19"/>
        <v>103131746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М САТ Кейбъл ЕАД</v>
      </c>
      <c r="B204" s="105" t="str">
        <f t="shared" si="19"/>
        <v>103131746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>
      <c r="A205" s="105" t="str">
        <f t="shared" si="18"/>
        <v>М САТ Кейбъл ЕАД</v>
      </c>
      <c r="B205" s="105" t="str">
        <f t="shared" si="19"/>
        <v>103131746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19406</v>
      </c>
    </row>
    <row r="206" spans="1:8">
      <c r="A206" s="105" t="str">
        <f t="shared" si="18"/>
        <v>М САТ Кейбъл ЕАД</v>
      </c>
      <c r="B206" s="105" t="str">
        <f t="shared" si="19"/>
        <v>103131746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-22943</v>
      </c>
    </row>
    <row r="207" spans="1:8">
      <c r="A207" s="105" t="str">
        <f t="shared" si="18"/>
        <v>М САТ Кейбъл ЕАД</v>
      </c>
      <c r="B207" s="105" t="str">
        <f t="shared" si="19"/>
        <v>103131746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-500</v>
      </c>
    </row>
    <row r="208" spans="1:8">
      <c r="A208" s="105" t="str">
        <f t="shared" si="18"/>
        <v>М САТ Кейбъл ЕАД</v>
      </c>
      <c r="B208" s="105" t="str">
        <f t="shared" si="19"/>
        <v>103131746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-2955</v>
      </c>
    </row>
    <row r="209" spans="1:8">
      <c r="A209" s="105" t="str">
        <f t="shared" si="18"/>
        <v>М САТ Кейбъл ЕАД</v>
      </c>
      <c r="B209" s="105" t="str">
        <f t="shared" si="19"/>
        <v>103131746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>
      <c r="A210" s="105" t="str">
        <f t="shared" si="18"/>
        <v>М САТ Кейбъл ЕАД</v>
      </c>
      <c r="B210" s="105" t="str">
        <f t="shared" si="19"/>
        <v>103131746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>
      <c r="A211" s="105" t="str">
        <f t="shared" si="18"/>
        <v>М САТ Кейбъл ЕАД</v>
      </c>
      <c r="B211" s="105" t="str">
        <f t="shared" si="19"/>
        <v>103131746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-6992</v>
      </c>
    </row>
    <row r="212" spans="1:8">
      <c r="A212" s="105" t="str">
        <f t="shared" si="18"/>
        <v>М САТ Кейбъл ЕАД</v>
      </c>
      <c r="B212" s="105" t="str">
        <f t="shared" si="19"/>
        <v>103131746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-273</v>
      </c>
    </row>
    <row r="213" spans="1:8">
      <c r="A213" s="105" t="str">
        <f t="shared" si="18"/>
        <v>М САТ Кейбъл ЕАД</v>
      </c>
      <c r="B213" s="105" t="str">
        <f t="shared" si="19"/>
        <v>103131746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410</v>
      </c>
    </row>
    <row r="214" spans="1:8">
      <c r="A214" s="105" t="str">
        <f t="shared" si="18"/>
        <v>М САТ Кейбъл ЕАД</v>
      </c>
      <c r="B214" s="105" t="str">
        <f t="shared" si="19"/>
        <v>103131746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137</v>
      </c>
    </row>
    <row r="215" spans="1:8">
      <c r="A215" s="105" t="str">
        <f t="shared" si="18"/>
        <v>М САТ Кейбъл ЕАД</v>
      </c>
      <c r="B215" s="105" t="str">
        <f t="shared" si="19"/>
        <v>103131746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137</v>
      </c>
    </row>
    <row r="216" spans="1:8">
      <c r="A216" s="105" t="str">
        <f t="shared" si="18"/>
        <v>М САТ Кейбъл ЕАД</v>
      </c>
      <c r="B216" s="105" t="str">
        <f t="shared" si="19"/>
        <v>103131746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М САТ Кейбъл ЕАД</v>
      </c>
      <c r="B218" s="105" t="str">
        <f t="shared" ref="B218:B281" si="22">pdeBulstat</f>
        <v>103131746</v>
      </c>
      <c r="C218" s="580">
        <f t="shared" ref="C218:C281" si="23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4550</v>
      </c>
    </row>
    <row r="219" spans="1:8">
      <c r="A219" s="105" t="str">
        <f t="shared" si="21"/>
        <v>М САТ Кейбъл ЕАД</v>
      </c>
      <c r="B219" s="105" t="str">
        <f t="shared" si="22"/>
        <v>103131746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М САТ Кейбъл ЕАД</v>
      </c>
      <c r="B220" s="105" t="str">
        <f t="shared" si="22"/>
        <v>103131746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М САТ Кейбъл ЕАД</v>
      </c>
      <c r="B221" s="105" t="str">
        <f t="shared" si="22"/>
        <v>103131746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М САТ Кейбъл ЕАД</v>
      </c>
      <c r="B222" s="105" t="str">
        <f t="shared" si="22"/>
        <v>103131746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4550</v>
      </c>
    </row>
    <row r="223" spans="1:8">
      <c r="A223" s="105" t="str">
        <f t="shared" si="21"/>
        <v>М САТ Кейбъл ЕАД</v>
      </c>
      <c r="B223" s="105" t="str">
        <f t="shared" si="22"/>
        <v>103131746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М САТ Кейбъл ЕАД</v>
      </c>
      <c r="B224" s="105" t="str">
        <f t="shared" si="22"/>
        <v>103131746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М САТ Кейбъл ЕАД</v>
      </c>
      <c r="B225" s="105" t="str">
        <f t="shared" si="22"/>
        <v>103131746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М САТ Кейбъл ЕАД</v>
      </c>
      <c r="B226" s="105" t="str">
        <f t="shared" si="22"/>
        <v>103131746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М САТ Кейбъл ЕАД</v>
      </c>
      <c r="B227" s="105" t="str">
        <f t="shared" si="22"/>
        <v>103131746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М САТ Кейбъл ЕАД</v>
      </c>
      <c r="B228" s="105" t="str">
        <f t="shared" si="22"/>
        <v>103131746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М САТ Кейбъл ЕАД</v>
      </c>
      <c r="B229" s="105" t="str">
        <f t="shared" si="22"/>
        <v>103131746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М САТ Кейбъл ЕАД</v>
      </c>
      <c r="B230" s="105" t="str">
        <f t="shared" si="22"/>
        <v>103131746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М САТ Кейбъл ЕАД</v>
      </c>
      <c r="B231" s="105" t="str">
        <f t="shared" si="22"/>
        <v>103131746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М САТ Кейбъл ЕАД</v>
      </c>
      <c r="B232" s="105" t="str">
        <f t="shared" si="22"/>
        <v>103131746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М САТ Кейбъл ЕАД</v>
      </c>
      <c r="B233" s="105" t="str">
        <f t="shared" si="22"/>
        <v>103131746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М САТ Кейбъл ЕАД</v>
      </c>
      <c r="B234" s="105" t="str">
        <f t="shared" si="22"/>
        <v>103131746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М САТ Кейбъл ЕАД</v>
      </c>
      <c r="B235" s="105" t="str">
        <f t="shared" si="22"/>
        <v>103131746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17321</v>
      </c>
    </row>
    <row r="236" spans="1:8">
      <c r="A236" s="105" t="str">
        <f t="shared" si="21"/>
        <v>М САТ Кейбъл ЕАД</v>
      </c>
      <c r="B236" s="105" t="str">
        <f t="shared" si="22"/>
        <v>103131746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21871</v>
      </c>
    </row>
    <row r="237" spans="1:8">
      <c r="A237" s="105" t="str">
        <f t="shared" si="21"/>
        <v>М САТ Кейбъл ЕАД</v>
      </c>
      <c r="B237" s="105" t="str">
        <f t="shared" si="22"/>
        <v>103131746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М САТ Кейбъл ЕАД</v>
      </c>
      <c r="B238" s="105" t="str">
        <f t="shared" si="22"/>
        <v>103131746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М САТ Кейбъл ЕАД</v>
      </c>
      <c r="B239" s="105" t="str">
        <f t="shared" si="22"/>
        <v>103131746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21871</v>
      </c>
    </row>
    <row r="240" spans="1:8">
      <c r="A240" s="105" t="str">
        <f t="shared" si="21"/>
        <v>М САТ Кейбъл ЕАД</v>
      </c>
      <c r="B240" s="105" t="str">
        <f t="shared" si="22"/>
        <v>103131746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25</v>
      </c>
    </row>
    <row r="241" spans="1:8">
      <c r="A241" s="105" t="str">
        <f t="shared" si="21"/>
        <v>М САТ Кейбъл ЕАД</v>
      </c>
      <c r="B241" s="105" t="str">
        <f t="shared" si="22"/>
        <v>103131746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М САТ Кейбъл ЕАД</v>
      </c>
      <c r="B242" s="105" t="str">
        <f t="shared" si="22"/>
        <v>103131746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М САТ Кейбъл ЕАД</v>
      </c>
      <c r="B243" s="105" t="str">
        <f t="shared" si="22"/>
        <v>103131746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М САТ Кейбъл ЕАД</v>
      </c>
      <c r="B244" s="105" t="str">
        <f t="shared" si="22"/>
        <v>103131746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25</v>
      </c>
    </row>
    <row r="245" spans="1:8">
      <c r="A245" s="105" t="str">
        <f t="shared" si="21"/>
        <v>М САТ Кейбъл ЕАД</v>
      </c>
      <c r="B245" s="105" t="str">
        <f t="shared" si="22"/>
        <v>103131746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М САТ Кейбъл ЕАД</v>
      </c>
      <c r="B246" s="105" t="str">
        <f t="shared" si="22"/>
        <v>103131746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М САТ Кейбъл ЕАД</v>
      </c>
      <c r="B247" s="105" t="str">
        <f t="shared" si="22"/>
        <v>103131746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М САТ Кейбъл ЕАД</v>
      </c>
      <c r="B248" s="105" t="str">
        <f t="shared" si="22"/>
        <v>103131746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М САТ Кейбъл ЕАД</v>
      </c>
      <c r="B249" s="105" t="str">
        <f t="shared" si="22"/>
        <v>103131746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М САТ Кейбъл ЕАД</v>
      </c>
      <c r="B250" s="105" t="str">
        <f t="shared" si="22"/>
        <v>103131746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М САТ Кейбъл ЕАД</v>
      </c>
      <c r="B251" s="105" t="str">
        <f t="shared" si="22"/>
        <v>103131746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М САТ Кейбъл ЕАД</v>
      </c>
      <c r="B252" s="105" t="str">
        <f t="shared" si="22"/>
        <v>103131746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М САТ Кейбъл ЕАД</v>
      </c>
      <c r="B253" s="105" t="str">
        <f t="shared" si="22"/>
        <v>103131746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М САТ Кейбъл ЕАД</v>
      </c>
      <c r="B254" s="105" t="str">
        <f t="shared" si="22"/>
        <v>103131746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М САТ Кейбъл ЕАД</v>
      </c>
      <c r="B255" s="105" t="str">
        <f t="shared" si="22"/>
        <v>103131746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М САТ Кейбъл ЕАД</v>
      </c>
      <c r="B256" s="105" t="str">
        <f t="shared" si="22"/>
        <v>103131746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М САТ Кейбъл ЕАД</v>
      </c>
      <c r="B257" s="105" t="str">
        <f t="shared" si="22"/>
        <v>103131746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М САТ Кейбъл ЕАД</v>
      </c>
      <c r="B258" s="105" t="str">
        <f t="shared" si="22"/>
        <v>103131746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25</v>
      </c>
    </row>
    <row r="259" spans="1:8">
      <c r="A259" s="105" t="str">
        <f t="shared" si="21"/>
        <v>М САТ Кейбъл ЕАД</v>
      </c>
      <c r="B259" s="105" t="str">
        <f t="shared" si="22"/>
        <v>103131746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М САТ Кейбъл ЕАД</v>
      </c>
      <c r="B260" s="105" t="str">
        <f t="shared" si="22"/>
        <v>103131746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М САТ Кейбъл ЕАД</v>
      </c>
      <c r="B261" s="105" t="str">
        <f t="shared" si="22"/>
        <v>103131746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25</v>
      </c>
    </row>
    <row r="262" spans="1:8">
      <c r="A262" s="105" t="str">
        <f t="shared" si="21"/>
        <v>М САТ Кейбъл ЕАД</v>
      </c>
      <c r="B262" s="105" t="str">
        <f t="shared" si="22"/>
        <v>103131746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>
      <c r="A263" s="105" t="str">
        <f t="shared" si="21"/>
        <v>М САТ Кейбъл ЕАД</v>
      </c>
      <c r="B263" s="105" t="str">
        <f t="shared" si="22"/>
        <v>103131746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М САТ Кейбъл ЕАД</v>
      </c>
      <c r="B264" s="105" t="str">
        <f t="shared" si="22"/>
        <v>103131746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М САТ Кейбъл ЕАД</v>
      </c>
      <c r="B265" s="105" t="str">
        <f t="shared" si="22"/>
        <v>103131746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М САТ Кейбъл ЕАД</v>
      </c>
      <c r="B266" s="105" t="str">
        <f t="shared" si="22"/>
        <v>103131746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>
      <c r="A267" s="105" t="str">
        <f t="shared" si="21"/>
        <v>М САТ Кейбъл ЕАД</v>
      </c>
      <c r="B267" s="105" t="str">
        <f t="shared" si="22"/>
        <v>103131746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М САТ Кейбъл ЕАД</v>
      </c>
      <c r="B268" s="105" t="str">
        <f t="shared" si="22"/>
        <v>103131746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М САТ Кейбъл ЕАД</v>
      </c>
      <c r="B269" s="105" t="str">
        <f t="shared" si="22"/>
        <v>103131746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М САТ Кейбъл ЕАД</v>
      </c>
      <c r="B270" s="105" t="str">
        <f t="shared" si="22"/>
        <v>103131746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М САТ Кейбъл ЕАД</v>
      </c>
      <c r="B271" s="105" t="str">
        <f t="shared" si="22"/>
        <v>103131746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М САТ Кейбъл ЕАД</v>
      </c>
      <c r="B272" s="105" t="str">
        <f t="shared" si="22"/>
        <v>103131746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>
      <c r="A273" s="105" t="str">
        <f t="shared" si="21"/>
        <v>М САТ Кейбъл ЕАД</v>
      </c>
      <c r="B273" s="105" t="str">
        <f t="shared" si="22"/>
        <v>103131746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М САТ Кейбъл ЕАД</v>
      </c>
      <c r="B274" s="105" t="str">
        <f t="shared" si="22"/>
        <v>103131746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>
      <c r="A275" s="105" t="str">
        <f t="shared" si="21"/>
        <v>М САТ Кейбъл ЕАД</v>
      </c>
      <c r="B275" s="105" t="str">
        <f t="shared" si="22"/>
        <v>103131746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>
      <c r="A276" s="105" t="str">
        <f t="shared" si="21"/>
        <v>М САТ Кейбъл ЕАД</v>
      </c>
      <c r="B276" s="105" t="str">
        <f t="shared" si="22"/>
        <v>103131746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>
      <c r="A277" s="105" t="str">
        <f t="shared" si="21"/>
        <v>М САТ Кейбъл ЕАД</v>
      </c>
      <c r="B277" s="105" t="str">
        <f t="shared" si="22"/>
        <v>103131746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>
      <c r="A278" s="105" t="str">
        <f t="shared" si="21"/>
        <v>М САТ Кейбъл ЕАД</v>
      </c>
      <c r="B278" s="105" t="str">
        <f t="shared" si="22"/>
        <v>103131746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М САТ Кейбъл ЕАД</v>
      </c>
      <c r="B279" s="105" t="str">
        <f t="shared" si="22"/>
        <v>103131746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>
      <c r="A280" s="105" t="str">
        <f t="shared" si="21"/>
        <v>М САТ Кейбъл ЕАД</v>
      </c>
      <c r="B280" s="105" t="str">
        <f t="shared" si="22"/>
        <v>103131746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>
      <c r="A281" s="105" t="str">
        <f t="shared" si="21"/>
        <v>М САТ Кейбъл ЕАД</v>
      </c>
      <c r="B281" s="105" t="str">
        <f t="shared" si="22"/>
        <v>103131746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М САТ Кейбъл ЕАД</v>
      </c>
      <c r="B282" s="105" t="str">
        <f t="shared" ref="B282:B345" si="25">pdeBulstat</f>
        <v>103131746</v>
      </c>
      <c r="C282" s="580">
        <f t="shared" ref="C282:C345" si="26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М САТ Кейбъл ЕАД</v>
      </c>
      <c r="B283" s="105" t="str">
        <f t="shared" si="25"/>
        <v>103131746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>
      <c r="A284" s="105" t="str">
        <f t="shared" si="24"/>
        <v>М САТ Кейбъл ЕАД</v>
      </c>
      <c r="B284" s="105" t="str">
        <f t="shared" si="25"/>
        <v>103131746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125</v>
      </c>
    </row>
    <row r="285" spans="1:8">
      <c r="A285" s="105" t="str">
        <f t="shared" si="24"/>
        <v>М САТ Кейбъл ЕАД</v>
      </c>
      <c r="B285" s="105" t="str">
        <f t="shared" si="25"/>
        <v>103131746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М САТ Кейбъл ЕАД</v>
      </c>
      <c r="B286" s="105" t="str">
        <f t="shared" si="25"/>
        <v>103131746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М САТ Кейбъл ЕАД</v>
      </c>
      <c r="B287" s="105" t="str">
        <f t="shared" si="25"/>
        <v>103131746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М САТ Кейбъл ЕАД</v>
      </c>
      <c r="B288" s="105" t="str">
        <f t="shared" si="25"/>
        <v>103131746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125</v>
      </c>
    </row>
    <row r="289" spans="1:8">
      <c r="A289" s="105" t="str">
        <f t="shared" si="24"/>
        <v>М САТ Кейбъл ЕАД</v>
      </c>
      <c r="B289" s="105" t="str">
        <f t="shared" si="25"/>
        <v>103131746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М САТ Кейбъл ЕАД</v>
      </c>
      <c r="B290" s="105" t="str">
        <f t="shared" si="25"/>
        <v>103131746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>
      <c r="A291" s="105" t="str">
        <f t="shared" si="24"/>
        <v>М САТ Кейбъл ЕАД</v>
      </c>
      <c r="B291" s="105" t="str">
        <f t="shared" si="25"/>
        <v>103131746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М САТ Кейбъл ЕАД</v>
      </c>
      <c r="B292" s="105" t="str">
        <f t="shared" si="25"/>
        <v>103131746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>
      <c r="A293" s="105" t="str">
        <f t="shared" si="24"/>
        <v>М САТ Кейбъл ЕАД</v>
      </c>
      <c r="B293" s="105" t="str">
        <f t="shared" si="25"/>
        <v>103131746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М САТ Кейбъл ЕАД</v>
      </c>
      <c r="B294" s="105" t="str">
        <f t="shared" si="25"/>
        <v>103131746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М САТ Кейбъл ЕАД</v>
      </c>
      <c r="B295" s="105" t="str">
        <f t="shared" si="25"/>
        <v>103131746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М САТ Кейбъл ЕАД</v>
      </c>
      <c r="B296" s="105" t="str">
        <f t="shared" si="25"/>
        <v>103131746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М САТ Кейбъл ЕАД</v>
      </c>
      <c r="B297" s="105" t="str">
        <f t="shared" si="25"/>
        <v>103131746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М САТ Кейбъл ЕАД</v>
      </c>
      <c r="B298" s="105" t="str">
        <f t="shared" si="25"/>
        <v>103131746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М САТ Кейбъл ЕАД</v>
      </c>
      <c r="B299" s="105" t="str">
        <f t="shared" si="25"/>
        <v>103131746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М САТ Кейбъл ЕАД</v>
      </c>
      <c r="B300" s="105" t="str">
        <f t="shared" si="25"/>
        <v>103131746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М САТ Кейбъл ЕАД</v>
      </c>
      <c r="B301" s="105" t="str">
        <f t="shared" si="25"/>
        <v>103131746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М САТ Кейбъл ЕАД</v>
      </c>
      <c r="B302" s="105" t="str">
        <f t="shared" si="25"/>
        <v>103131746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125</v>
      </c>
    </row>
    <row r="303" spans="1:8">
      <c r="A303" s="105" t="str">
        <f t="shared" si="24"/>
        <v>М САТ Кейбъл ЕАД</v>
      </c>
      <c r="B303" s="105" t="str">
        <f t="shared" si="25"/>
        <v>103131746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М САТ Кейбъл ЕАД</v>
      </c>
      <c r="B304" s="105" t="str">
        <f t="shared" si="25"/>
        <v>103131746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М САТ Кейбъл ЕАД</v>
      </c>
      <c r="B305" s="105" t="str">
        <f t="shared" si="25"/>
        <v>103131746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125</v>
      </c>
    </row>
    <row r="306" spans="1:8">
      <c r="A306" s="105" t="str">
        <f t="shared" si="24"/>
        <v>М САТ Кейбъл ЕАД</v>
      </c>
      <c r="B306" s="105" t="str">
        <f t="shared" si="25"/>
        <v>103131746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М САТ Кейбъл ЕАД</v>
      </c>
      <c r="B307" s="105" t="str">
        <f t="shared" si="25"/>
        <v>103131746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М САТ Кейбъл ЕАД</v>
      </c>
      <c r="B308" s="105" t="str">
        <f t="shared" si="25"/>
        <v>103131746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М САТ Кейбъл ЕАД</v>
      </c>
      <c r="B309" s="105" t="str">
        <f t="shared" si="25"/>
        <v>103131746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М САТ Кейбъл ЕАД</v>
      </c>
      <c r="B310" s="105" t="str">
        <f t="shared" si="25"/>
        <v>103131746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М САТ Кейбъл ЕАД</v>
      </c>
      <c r="B311" s="105" t="str">
        <f t="shared" si="25"/>
        <v>103131746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М САТ Кейбъл ЕАД</v>
      </c>
      <c r="B312" s="105" t="str">
        <f t="shared" si="25"/>
        <v>103131746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М САТ Кейбъл ЕАД</v>
      </c>
      <c r="B313" s="105" t="str">
        <f t="shared" si="25"/>
        <v>103131746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М САТ Кейбъл ЕАД</v>
      </c>
      <c r="B314" s="105" t="str">
        <f t="shared" si="25"/>
        <v>103131746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М САТ Кейбъл ЕАД</v>
      </c>
      <c r="B315" s="105" t="str">
        <f t="shared" si="25"/>
        <v>103131746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М САТ Кейбъл ЕАД</v>
      </c>
      <c r="B316" s="105" t="str">
        <f t="shared" si="25"/>
        <v>103131746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М САТ Кейбъл ЕАД</v>
      </c>
      <c r="B317" s="105" t="str">
        <f t="shared" si="25"/>
        <v>103131746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М САТ Кейбъл ЕАД</v>
      </c>
      <c r="B318" s="105" t="str">
        <f t="shared" si="25"/>
        <v>103131746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М САТ Кейбъл ЕАД</v>
      </c>
      <c r="B319" s="105" t="str">
        <f t="shared" si="25"/>
        <v>103131746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М САТ Кейбъл ЕАД</v>
      </c>
      <c r="B320" s="105" t="str">
        <f t="shared" si="25"/>
        <v>103131746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М САТ Кейбъл ЕАД</v>
      </c>
      <c r="B321" s="105" t="str">
        <f t="shared" si="25"/>
        <v>103131746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М САТ Кейбъл ЕАД</v>
      </c>
      <c r="B322" s="105" t="str">
        <f t="shared" si="25"/>
        <v>103131746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М САТ Кейбъл ЕАД</v>
      </c>
      <c r="B323" s="105" t="str">
        <f t="shared" si="25"/>
        <v>103131746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М САТ Кейбъл ЕАД</v>
      </c>
      <c r="B324" s="105" t="str">
        <f t="shared" si="25"/>
        <v>103131746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М САТ Кейбъл ЕАД</v>
      </c>
      <c r="B325" s="105" t="str">
        <f t="shared" si="25"/>
        <v>103131746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М САТ Кейбъл ЕАД</v>
      </c>
      <c r="B326" s="105" t="str">
        <f t="shared" si="25"/>
        <v>103131746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М САТ Кейбъл ЕАД</v>
      </c>
      <c r="B327" s="105" t="str">
        <f t="shared" si="25"/>
        <v>103131746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М САТ Кейбъл ЕАД</v>
      </c>
      <c r="B328" s="105" t="str">
        <f t="shared" si="25"/>
        <v>103131746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16</v>
      </c>
    </row>
    <row r="329" spans="1:8">
      <c r="A329" s="105" t="str">
        <f t="shared" si="24"/>
        <v>М САТ Кейбъл ЕАД</v>
      </c>
      <c r="B329" s="105" t="str">
        <f t="shared" si="25"/>
        <v>103131746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М САТ Кейбъл ЕАД</v>
      </c>
      <c r="B330" s="105" t="str">
        <f t="shared" si="25"/>
        <v>103131746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М САТ Кейбъл ЕАД</v>
      </c>
      <c r="B331" s="105" t="str">
        <f t="shared" si="25"/>
        <v>103131746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М САТ Кейбъл ЕАД</v>
      </c>
      <c r="B332" s="105" t="str">
        <f t="shared" si="25"/>
        <v>103131746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16</v>
      </c>
    </row>
    <row r="333" spans="1:8">
      <c r="A333" s="105" t="str">
        <f t="shared" si="24"/>
        <v>М САТ Кейбъл ЕАД</v>
      </c>
      <c r="B333" s="105" t="str">
        <f t="shared" si="25"/>
        <v>103131746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М САТ Кейбъл ЕАД</v>
      </c>
      <c r="B334" s="105" t="str">
        <f t="shared" si="25"/>
        <v>103131746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>
      <c r="A335" s="105" t="str">
        <f t="shared" si="24"/>
        <v>М САТ Кейбъл ЕАД</v>
      </c>
      <c r="B335" s="105" t="str">
        <f t="shared" si="25"/>
        <v>103131746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М САТ Кейбъл ЕАД</v>
      </c>
      <c r="B336" s="105" t="str">
        <f t="shared" si="25"/>
        <v>103131746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>
      <c r="A337" s="105" t="str">
        <f t="shared" si="24"/>
        <v>М САТ Кейбъл ЕАД</v>
      </c>
      <c r="B337" s="105" t="str">
        <f t="shared" si="25"/>
        <v>103131746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М САТ Кейбъл ЕАД</v>
      </c>
      <c r="B338" s="105" t="str">
        <f t="shared" si="25"/>
        <v>103131746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М САТ Кейбъл ЕАД</v>
      </c>
      <c r="B339" s="105" t="str">
        <f t="shared" si="25"/>
        <v>103131746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М САТ Кейбъл ЕАД</v>
      </c>
      <c r="B340" s="105" t="str">
        <f t="shared" si="25"/>
        <v>103131746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М САТ Кейбъл ЕАД</v>
      </c>
      <c r="B341" s="105" t="str">
        <f t="shared" si="25"/>
        <v>103131746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М САТ Кейбъл ЕАД</v>
      </c>
      <c r="B342" s="105" t="str">
        <f t="shared" si="25"/>
        <v>103131746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М САТ Кейбъл ЕАД</v>
      </c>
      <c r="B343" s="105" t="str">
        <f t="shared" si="25"/>
        <v>103131746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М САТ Кейбъл ЕАД</v>
      </c>
      <c r="B344" s="105" t="str">
        <f t="shared" si="25"/>
        <v>103131746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М САТ Кейбъл ЕАД</v>
      </c>
      <c r="B345" s="105" t="str">
        <f t="shared" si="25"/>
        <v>103131746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М САТ Кейбъл ЕАД</v>
      </c>
      <c r="B346" s="105" t="str">
        <f t="shared" ref="B346:B409" si="28">pdeBulstat</f>
        <v>103131746</v>
      </c>
      <c r="C346" s="580">
        <f t="shared" ref="C346:C409" si="2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16</v>
      </c>
    </row>
    <row r="347" spans="1:8">
      <c r="A347" s="105" t="str">
        <f t="shared" si="27"/>
        <v>М САТ Кейбъл ЕАД</v>
      </c>
      <c r="B347" s="105" t="str">
        <f t="shared" si="28"/>
        <v>103131746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М САТ Кейбъл ЕАД</v>
      </c>
      <c r="B348" s="105" t="str">
        <f t="shared" si="28"/>
        <v>103131746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М САТ Кейбъл ЕАД</v>
      </c>
      <c r="B349" s="105" t="str">
        <f t="shared" si="28"/>
        <v>103131746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16</v>
      </c>
    </row>
    <row r="350" spans="1:8">
      <c r="A350" s="105" t="str">
        <f t="shared" si="27"/>
        <v>М САТ Кейбъл ЕАД</v>
      </c>
      <c r="B350" s="105" t="str">
        <f t="shared" si="28"/>
        <v>103131746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2758</v>
      </c>
    </row>
    <row r="351" spans="1:8">
      <c r="A351" s="105" t="str">
        <f t="shared" si="27"/>
        <v>М САТ Кейбъл ЕАД</v>
      </c>
      <c r="B351" s="105" t="str">
        <f t="shared" si="28"/>
        <v>103131746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М САТ Кейбъл ЕАД</v>
      </c>
      <c r="B352" s="105" t="str">
        <f t="shared" si="28"/>
        <v>103131746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М САТ Кейбъл ЕАД</v>
      </c>
      <c r="B353" s="105" t="str">
        <f t="shared" si="28"/>
        <v>103131746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М САТ Кейбъл ЕАД</v>
      </c>
      <c r="B354" s="105" t="str">
        <f t="shared" si="28"/>
        <v>103131746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2758</v>
      </c>
    </row>
    <row r="355" spans="1:8">
      <c r="A355" s="105" t="str">
        <f t="shared" si="27"/>
        <v>М САТ Кейбъл ЕАД</v>
      </c>
      <c r="B355" s="105" t="str">
        <f t="shared" si="28"/>
        <v>103131746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87</v>
      </c>
    </row>
    <row r="356" spans="1:8">
      <c r="A356" s="105" t="str">
        <f t="shared" si="27"/>
        <v>М САТ Кейбъл ЕАД</v>
      </c>
      <c r="B356" s="105" t="str">
        <f t="shared" si="28"/>
        <v>103131746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>
      <c r="A357" s="105" t="str">
        <f t="shared" si="27"/>
        <v>М САТ Кейбъл ЕАД</v>
      </c>
      <c r="B357" s="105" t="str">
        <f t="shared" si="28"/>
        <v>103131746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>
      <c r="A358" s="105" t="str">
        <f t="shared" si="27"/>
        <v>М САТ Кейбъл ЕАД</v>
      </c>
      <c r="B358" s="105" t="str">
        <f t="shared" si="28"/>
        <v>103131746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>
      <c r="A359" s="105" t="str">
        <f t="shared" si="27"/>
        <v>М САТ Кейбъл ЕАД</v>
      </c>
      <c r="B359" s="105" t="str">
        <f t="shared" si="28"/>
        <v>103131746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М САТ Кейбъл ЕАД</v>
      </c>
      <c r="B360" s="105" t="str">
        <f t="shared" si="28"/>
        <v>103131746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М САТ Кейбъл ЕАД</v>
      </c>
      <c r="B361" s="105" t="str">
        <f t="shared" si="28"/>
        <v>103131746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М САТ Кейбъл ЕАД</v>
      </c>
      <c r="B362" s="105" t="str">
        <f t="shared" si="28"/>
        <v>103131746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М САТ Кейбъл ЕАД</v>
      </c>
      <c r="B363" s="105" t="str">
        <f t="shared" si="28"/>
        <v>103131746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М САТ Кейбъл ЕАД</v>
      </c>
      <c r="B364" s="105" t="str">
        <f t="shared" si="28"/>
        <v>103131746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М САТ Кейбъл ЕАД</v>
      </c>
      <c r="B365" s="105" t="str">
        <f t="shared" si="28"/>
        <v>103131746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М САТ Кейбъл ЕАД</v>
      </c>
      <c r="B366" s="105" t="str">
        <f t="shared" si="28"/>
        <v>103131746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М САТ Кейбъл ЕАД</v>
      </c>
      <c r="B367" s="105" t="str">
        <f t="shared" si="28"/>
        <v>103131746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>
      <c r="A368" s="105" t="str">
        <f t="shared" si="27"/>
        <v>М САТ Кейбъл ЕАД</v>
      </c>
      <c r="B368" s="105" t="str">
        <f t="shared" si="28"/>
        <v>103131746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2845</v>
      </c>
    </row>
    <row r="369" spans="1:8">
      <c r="A369" s="105" t="str">
        <f t="shared" si="27"/>
        <v>М САТ Кейбъл ЕАД</v>
      </c>
      <c r="B369" s="105" t="str">
        <f t="shared" si="28"/>
        <v>103131746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М САТ Кейбъл ЕАД</v>
      </c>
      <c r="B370" s="105" t="str">
        <f t="shared" si="28"/>
        <v>103131746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М САТ Кейбъл ЕАД</v>
      </c>
      <c r="B371" s="105" t="str">
        <f t="shared" si="28"/>
        <v>103131746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2845</v>
      </c>
    </row>
    <row r="372" spans="1:8">
      <c r="A372" s="105" t="str">
        <f t="shared" si="27"/>
        <v>М САТ Кейбъл ЕАД</v>
      </c>
      <c r="B372" s="105" t="str">
        <f t="shared" si="28"/>
        <v>103131746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М САТ Кейбъл ЕАД</v>
      </c>
      <c r="B373" s="105" t="str">
        <f t="shared" si="28"/>
        <v>103131746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М САТ Кейбъл ЕАД</v>
      </c>
      <c r="B374" s="105" t="str">
        <f t="shared" si="28"/>
        <v>103131746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М САТ Кейбъл ЕАД</v>
      </c>
      <c r="B375" s="105" t="str">
        <f t="shared" si="28"/>
        <v>103131746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М САТ Кейбъл ЕАД</v>
      </c>
      <c r="B376" s="105" t="str">
        <f t="shared" si="28"/>
        <v>103131746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М САТ Кейбъл ЕАД</v>
      </c>
      <c r="B377" s="105" t="str">
        <f t="shared" si="28"/>
        <v>103131746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М САТ Кейбъл ЕАД</v>
      </c>
      <c r="B378" s="105" t="str">
        <f t="shared" si="28"/>
        <v>103131746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М САТ Кейбъл ЕАД</v>
      </c>
      <c r="B379" s="105" t="str">
        <f t="shared" si="28"/>
        <v>103131746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М САТ Кейбъл ЕАД</v>
      </c>
      <c r="B380" s="105" t="str">
        <f t="shared" si="28"/>
        <v>103131746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М САТ Кейбъл ЕАД</v>
      </c>
      <c r="B381" s="105" t="str">
        <f t="shared" si="28"/>
        <v>103131746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М САТ Кейбъл ЕАД</v>
      </c>
      <c r="B382" s="105" t="str">
        <f t="shared" si="28"/>
        <v>103131746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М САТ Кейбъл ЕАД</v>
      </c>
      <c r="B383" s="105" t="str">
        <f t="shared" si="28"/>
        <v>103131746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М САТ Кейбъл ЕАД</v>
      </c>
      <c r="B384" s="105" t="str">
        <f t="shared" si="28"/>
        <v>103131746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М САТ Кейбъл ЕАД</v>
      </c>
      <c r="B385" s="105" t="str">
        <f t="shared" si="28"/>
        <v>103131746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М САТ Кейбъл ЕАД</v>
      </c>
      <c r="B386" s="105" t="str">
        <f t="shared" si="28"/>
        <v>103131746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М САТ Кейбъл ЕАД</v>
      </c>
      <c r="B387" s="105" t="str">
        <f t="shared" si="28"/>
        <v>103131746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М САТ Кейбъл ЕАД</v>
      </c>
      <c r="B388" s="105" t="str">
        <f t="shared" si="28"/>
        <v>103131746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М САТ Кейбъл ЕАД</v>
      </c>
      <c r="B389" s="105" t="str">
        <f t="shared" si="28"/>
        <v>103131746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М САТ Кейбъл ЕАД</v>
      </c>
      <c r="B390" s="105" t="str">
        <f t="shared" si="28"/>
        <v>103131746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М САТ Кейбъл ЕАД</v>
      </c>
      <c r="B391" s="105" t="str">
        <f t="shared" si="28"/>
        <v>103131746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М САТ Кейбъл ЕАД</v>
      </c>
      <c r="B392" s="105" t="str">
        <f t="shared" si="28"/>
        <v>103131746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М САТ Кейбъл ЕАД</v>
      </c>
      <c r="B393" s="105" t="str">
        <f t="shared" si="28"/>
        <v>103131746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М САТ Кейбъл ЕАД</v>
      </c>
      <c r="B394" s="105" t="str">
        <f t="shared" si="28"/>
        <v>103131746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М САТ Кейбъл ЕАД</v>
      </c>
      <c r="B395" s="105" t="str">
        <f t="shared" si="28"/>
        <v>103131746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М САТ Кейбъл ЕАД</v>
      </c>
      <c r="B396" s="105" t="str">
        <f t="shared" si="28"/>
        <v>103131746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М САТ Кейбъл ЕАД</v>
      </c>
      <c r="B397" s="105" t="str">
        <f t="shared" si="28"/>
        <v>103131746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М САТ Кейбъл ЕАД</v>
      </c>
      <c r="B398" s="105" t="str">
        <f t="shared" si="28"/>
        <v>103131746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М САТ Кейбъл ЕАД</v>
      </c>
      <c r="B399" s="105" t="str">
        <f t="shared" si="28"/>
        <v>103131746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М САТ Кейбъл ЕАД</v>
      </c>
      <c r="B400" s="105" t="str">
        <f t="shared" si="28"/>
        <v>103131746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М САТ Кейбъл ЕАД</v>
      </c>
      <c r="B401" s="105" t="str">
        <f t="shared" si="28"/>
        <v>103131746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М САТ Кейбъл ЕАД</v>
      </c>
      <c r="B402" s="105" t="str">
        <f t="shared" si="28"/>
        <v>103131746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М САТ Кейбъл ЕАД</v>
      </c>
      <c r="B403" s="105" t="str">
        <f t="shared" si="28"/>
        <v>103131746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М САТ Кейбъл ЕАД</v>
      </c>
      <c r="B404" s="105" t="str">
        <f t="shared" si="28"/>
        <v>103131746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М САТ Кейбъл ЕАД</v>
      </c>
      <c r="B405" s="105" t="str">
        <f t="shared" si="28"/>
        <v>103131746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М САТ Кейбъл ЕАД</v>
      </c>
      <c r="B406" s="105" t="str">
        <f t="shared" si="28"/>
        <v>103131746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М САТ Кейбъл ЕАД</v>
      </c>
      <c r="B407" s="105" t="str">
        <f t="shared" si="28"/>
        <v>103131746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М САТ Кейбъл ЕАД</v>
      </c>
      <c r="B408" s="105" t="str">
        <f t="shared" si="28"/>
        <v>103131746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М САТ Кейбъл ЕАД</v>
      </c>
      <c r="B409" s="105" t="str">
        <f t="shared" si="28"/>
        <v>103131746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М САТ Кейбъл ЕАД</v>
      </c>
      <c r="B410" s="105" t="str">
        <f t="shared" ref="B410:B459" si="31">pdeBulstat</f>
        <v>103131746</v>
      </c>
      <c r="C410" s="580">
        <f t="shared" ref="C410:C459" si="32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М САТ Кейбъл ЕАД</v>
      </c>
      <c r="B411" s="105" t="str">
        <f t="shared" si="31"/>
        <v>103131746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М САТ Кейбъл ЕАД</v>
      </c>
      <c r="B412" s="105" t="str">
        <f t="shared" si="31"/>
        <v>103131746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М САТ Кейбъл ЕАД</v>
      </c>
      <c r="B413" s="105" t="str">
        <f t="shared" si="31"/>
        <v>103131746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М САТ Кейбъл ЕАД</v>
      </c>
      <c r="B414" s="105" t="str">
        <f t="shared" si="31"/>
        <v>103131746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М САТ Кейбъл ЕАД</v>
      </c>
      <c r="B415" s="105" t="str">
        <f t="shared" si="31"/>
        <v>103131746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М САТ Кейбъл ЕАД</v>
      </c>
      <c r="B416" s="105" t="str">
        <f t="shared" si="31"/>
        <v>103131746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7474</v>
      </c>
    </row>
    <row r="417" spans="1:8">
      <c r="A417" s="105" t="str">
        <f t="shared" si="30"/>
        <v>М САТ Кейбъл ЕАД</v>
      </c>
      <c r="B417" s="105" t="str">
        <f t="shared" si="31"/>
        <v>103131746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М САТ Кейбъл ЕАД</v>
      </c>
      <c r="B418" s="105" t="str">
        <f t="shared" si="31"/>
        <v>103131746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М САТ Кейбъл ЕАД</v>
      </c>
      <c r="B419" s="105" t="str">
        <f t="shared" si="31"/>
        <v>103131746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М САТ Кейбъл ЕАД</v>
      </c>
      <c r="B420" s="105" t="str">
        <f t="shared" si="31"/>
        <v>103131746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7474</v>
      </c>
    </row>
    <row r="421" spans="1:8">
      <c r="A421" s="105" t="str">
        <f t="shared" si="30"/>
        <v>М САТ Кейбъл ЕАД</v>
      </c>
      <c r="B421" s="105" t="str">
        <f t="shared" si="31"/>
        <v>103131746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87</v>
      </c>
    </row>
    <row r="422" spans="1:8">
      <c r="A422" s="105" t="str">
        <f t="shared" si="30"/>
        <v>М САТ Кейбъл ЕАД</v>
      </c>
      <c r="B422" s="105" t="str">
        <f t="shared" si="31"/>
        <v>103131746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>
      <c r="A423" s="105" t="str">
        <f t="shared" si="30"/>
        <v>М САТ Кейбъл ЕАД</v>
      </c>
      <c r="B423" s="105" t="str">
        <f t="shared" si="31"/>
        <v>103131746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>
      <c r="A424" s="105" t="str">
        <f t="shared" si="30"/>
        <v>М САТ Кейбъл ЕАД</v>
      </c>
      <c r="B424" s="105" t="str">
        <f t="shared" si="31"/>
        <v>103131746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М САТ Кейбъл ЕАД</v>
      </c>
      <c r="B425" s="105" t="str">
        <f t="shared" si="31"/>
        <v>103131746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М САТ Кейбъл ЕАД</v>
      </c>
      <c r="B426" s="105" t="str">
        <f t="shared" si="31"/>
        <v>103131746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>
      <c r="A427" s="105" t="str">
        <f t="shared" si="30"/>
        <v>М САТ Кейбъл ЕАД</v>
      </c>
      <c r="B427" s="105" t="str">
        <f t="shared" si="31"/>
        <v>103131746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М САТ Кейбъл ЕАД</v>
      </c>
      <c r="B428" s="105" t="str">
        <f t="shared" si="31"/>
        <v>103131746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>
      <c r="A429" s="105" t="str">
        <f t="shared" si="30"/>
        <v>М САТ Кейбъл ЕАД</v>
      </c>
      <c r="B429" s="105" t="str">
        <f t="shared" si="31"/>
        <v>103131746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>
      <c r="A430" s="105" t="str">
        <f t="shared" si="30"/>
        <v>М САТ Кейбъл ЕАД</v>
      </c>
      <c r="B430" s="105" t="str">
        <f t="shared" si="31"/>
        <v>103131746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>
      <c r="A431" s="105" t="str">
        <f t="shared" si="30"/>
        <v>М САТ Кейбъл ЕАД</v>
      </c>
      <c r="B431" s="105" t="str">
        <f t="shared" si="31"/>
        <v>103131746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>
      <c r="A432" s="105" t="str">
        <f t="shared" si="30"/>
        <v>М САТ Кейбъл ЕАД</v>
      </c>
      <c r="B432" s="105" t="str">
        <f t="shared" si="31"/>
        <v>103131746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М САТ Кейбъл ЕАД</v>
      </c>
      <c r="B433" s="105" t="str">
        <f t="shared" si="31"/>
        <v>103131746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17321</v>
      </c>
    </row>
    <row r="434" spans="1:8">
      <c r="A434" s="105" t="str">
        <f t="shared" si="30"/>
        <v>М САТ Кейбъл ЕАД</v>
      </c>
      <c r="B434" s="105" t="str">
        <f t="shared" si="31"/>
        <v>103131746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24882</v>
      </c>
    </row>
    <row r="435" spans="1:8">
      <c r="A435" s="105" t="str">
        <f t="shared" si="30"/>
        <v>М САТ Кейбъл ЕАД</v>
      </c>
      <c r="B435" s="105" t="str">
        <f t="shared" si="31"/>
        <v>103131746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М САТ Кейбъл ЕАД</v>
      </c>
      <c r="B436" s="105" t="str">
        <f t="shared" si="31"/>
        <v>103131746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М САТ Кейбъл ЕАД</v>
      </c>
      <c r="B437" s="105" t="str">
        <f t="shared" si="31"/>
        <v>103131746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24882</v>
      </c>
    </row>
    <row r="438" spans="1:8">
      <c r="A438" s="105" t="str">
        <f t="shared" si="30"/>
        <v>М САТ Кейбъл ЕАД</v>
      </c>
      <c r="B438" s="105" t="str">
        <f t="shared" si="31"/>
        <v>103131746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М САТ Кейбъл ЕАД</v>
      </c>
      <c r="B439" s="105" t="str">
        <f t="shared" si="31"/>
        <v>103131746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М САТ Кейбъл ЕАД</v>
      </c>
      <c r="B440" s="105" t="str">
        <f t="shared" si="31"/>
        <v>103131746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М САТ Кейбъл ЕАД</v>
      </c>
      <c r="B441" s="105" t="str">
        <f t="shared" si="31"/>
        <v>103131746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М САТ Кейбъл ЕАД</v>
      </c>
      <c r="B442" s="105" t="str">
        <f t="shared" si="31"/>
        <v>103131746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М САТ Кейбъл ЕАД</v>
      </c>
      <c r="B443" s="105" t="str">
        <f t="shared" si="31"/>
        <v>103131746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М САТ Кейбъл ЕАД</v>
      </c>
      <c r="B444" s="105" t="str">
        <f t="shared" si="31"/>
        <v>103131746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М САТ Кейбъл ЕАД</v>
      </c>
      <c r="B445" s="105" t="str">
        <f t="shared" si="31"/>
        <v>103131746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М САТ Кейбъл ЕАД</v>
      </c>
      <c r="B446" s="105" t="str">
        <f t="shared" si="31"/>
        <v>103131746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М САТ Кейбъл ЕАД</v>
      </c>
      <c r="B447" s="105" t="str">
        <f t="shared" si="31"/>
        <v>103131746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М САТ Кейбъл ЕАД</v>
      </c>
      <c r="B448" s="105" t="str">
        <f t="shared" si="31"/>
        <v>103131746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М САТ Кейбъл ЕАД</v>
      </c>
      <c r="B449" s="105" t="str">
        <f t="shared" si="31"/>
        <v>103131746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М САТ Кейбъл ЕАД</v>
      </c>
      <c r="B450" s="105" t="str">
        <f t="shared" si="31"/>
        <v>103131746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М САТ Кейбъл ЕАД</v>
      </c>
      <c r="B451" s="105" t="str">
        <f t="shared" si="31"/>
        <v>103131746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М САТ Кейбъл ЕАД</v>
      </c>
      <c r="B452" s="105" t="str">
        <f t="shared" si="31"/>
        <v>103131746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М САТ Кейбъл ЕАД</v>
      </c>
      <c r="B453" s="105" t="str">
        <f t="shared" si="31"/>
        <v>103131746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М САТ Кейбъл ЕАД</v>
      </c>
      <c r="B454" s="105" t="str">
        <f t="shared" si="31"/>
        <v>103131746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М САТ Кейбъл ЕАД</v>
      </c>
      <c r="B455" s="105" t="str">
        <f t="shared" si="31"/>
        <v>103131746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М САТ Кейбъл ЕАД</v>
      </c>
      <c r="B456" s="105" t="str">
        <f t="shared" si="31"/>
        <v>103131746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М САТ Кейбъл ЕАД</v>
      </c>
      <c r="B457" s="105" t="str">
        <f t="shared" si="31"/>
        <v>103131746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М САТ Кейбъл ЕАД</v>
      </c>
      <c r="B458" s="105" t="str">
        <f t="shared" si="31"/>
        <v>103131746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М САТ Кейбъл ЕАД</v>
      </c>
      <c r="B459" s="105" t="str">
        <f t="shared" si="31"/>
        <v>103131746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М САТ Кейбъл ЕАД</v>
      </c>
      <c r="B461" s="105" t="str">
        <f t="shared" ref="B461:B524" si="34">pdeBulstat</f>
        <v>103131746</v>
      </c>
      <c r="C461" s="580">
        <f t="shared" ref="C461:C524" si="35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М САТ Кейбъл ЕАД</v>
      </c>
      <c r="B462" s="105" t="str">
        <f t="shared" si="34"/>
        <v>103131746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769</v>
      </c>
    </row>
    <row r="463" spans="1:8">
      <c r="A463" s="105" t="str">
        <f t="shared" si="33"/>
        <v>М САТ Кейбъл ЕАД</v>
      </c>
      <c r="B463" s="105" t="str">
        <f t="shared" si="34"/>
        <v>103131746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3245</v>
      </c>
    </row>
    <row r="464" spans="1:8">
      <c r="A464" s="105" t="str">
        <f t="shared" si="33"/>
        <v>М САТ Кейбъл ЕАД</v>
      </c>
      <c r="B464" s="105" t="str">
        <f t="shared" si="34"/>
        <v>103131746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15470</v>
      </c>
    </row>
    <row r="465" spans="1:8">
      <c r="A465" s="105" t="str">
        <f t="shared" si="33"/>
        <v>М САТ Кейбъл ЕАД</v>
      </c>
      <c r="B465" s="105" t="str">
        <f t="shared" si="34"/>
        <v>103131746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1059</v>
      </c>
    </row>
    <row r="466" spans="1:8">
      <c r="A466" s="105" t="str">
        <f t="shared" si="33"/>
        <v>М САТ Кейбъл ЕАД</v>
      </c>
      <c r="B466" s="105" t="str">
        <f t="shared" si="34"/>
        <v>103131746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275</v>
      </c>
    </row>
    <row r="467" spans="1:8">
      <c r="A467" s="105" t="str">
        <f t="shared" si="33"/>
        <v>М САТ Кейбъл ЕАД</v>
      </c>
      <c r="B467" s="105" t="str">
        <f t="shared" si="34"/>
        <v>103131746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360</v>
      </c>
    </row>
    <row r="468" spans="1:8">
      <c r="A468" s="105" t="str">
        <f t="shared" si="33"/>
        <v>М САТ Кейбъл ЕАД</v>
      </c>
      <c r="B468" s="105" t="str">
        <f t="shared" si="34"/>
        <v>103131746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25</v>
      </c>
    </row>
    <row r="469" spans="1:8">
      <c r="A469" s="105" t="str">
        <f t="shared" si="33"/>
        <v>М САТ Кейбъл ЕАД</v>
      </c>
      <c r="B469" s="105" t="str">
        <f t="shared" si="34"/>
        <v>103131746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21203</v>
      </c>
    </row>
    <row r="470" spans="1:8">
      <c r="A470" s="105" t="str">
        <f t="shared" si="33"/>
        <v>М САТ Кейбъл ЕАД</v>
      </c>
      <c r="B470" s="105" t="str">
        <f t="shared" si="34"/>
        <v>103131746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М САТ Кейбъл ЕАД</v>
      </c>
      <c r="B471" s="105" t="str">
        <f t="shared" si="34"/>
        <v>103131746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М САТ Кейбъл ЕАД</v>
      </c>
      <c r="B472" s="105" t="str">
        <f t="shared" si="34"/>
        <v>103131746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70</v>
      </c>
    </row>
    <row r="473" spans="1:8">
      <c r="A473" s="105" t="str">
        <f t="shared" si="33"/>
        <v>М САТ Кейбъл ЕАД</v>
      </c>
      <c r="B473" s="105" t="str">
        <f t="shared" si="34"/>
        <v>103131746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324</v>
      </c>
    </row>
    <row r="474" spans="1:8">
      <c r="A474" s="105" t="str">
        <f t="shared" si="33"/>
        <v>М САТ Кейбъл ЕАД</v>
      </c>
      <c r="B474" s="105" t="str">
        <f t="shared" si="34"/>
        <v>103131746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М САТ Кейбъл ЕАД</v>
      </c>
      <c r="B475" s="105" t="str">
        <f t="shared" si="34"/>
        <v>103131746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М САТ Кейбъл ЕАД</v>
      </c>
      <c r="B476" s="105" t="str">
        <f t="shared" si="34"/>
        <v>103131746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394</v>
      </c>
    </row>
    <row r="477" spans="1:8">
      <c r="A477" s="105" t="str">
        <f t="shared" si="33"/>
        <v>М САТ Кейбъл ЕАД</v>
      </c>
      <c r="B477" s="105" t="str">
        <f t="shared" si="34"/>
        <v>103131746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30488</v>
      </c>
    </row>
    <row r="478" spans="1:8">
      <c r="A478" s="105" t="str">
        <f t="shared" si="33"/>
        <v>М САТ Кейбъл ЕАД</v>
      </c>
      <c r="B478" s="105" t="str">
        <f t="shared" si="34"/>
        <v>103131746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30486</v>
      </c>
    </row>
    <row r="479" spans="1:8">
      <c r="A479" s="105" t="str">
        <f t="shared" si="33"/>
        <v>М САТ Кейбъл ЕАД</v>
      </c>
      <c r="B479" s="105" t="str">
        <f t="shared" si="34"/>
        <v>103131746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М САТ Кейбъл ЕАД</v>
      </c>
      <c r="B480" s="105" t="str">
        <f t="shared" si="34"/>
        <v>103131746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2</v>
      </c>
    </row>
    <row r="481" spans="1:8">
      <c r="A481" s="105" t="str">
        <f t="shared" si="33"/>
        <v>М САТ Кейбъл ЕАД</v>
      </c>
      <c r="B481" s="105" t="str">
        <f t="shared" si="34"/>
        <v>103131746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М САТ Кейбъл ЕАД</v>
      </c>
      <c r="B482" s="105" t="str">
        <f t="shared" si="34"/>
        <v>103131746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М САТ Кейбъл ЕАД</v>
      </c>
      <c r="B483" s="105" t="str">
        <f t="shared" si="34"/>
        <v>103131746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М САТ Кейбъл ЕАД</v>
      </c>
      <c r="B484" s="105" t="str">
        <f t="shared" si="34"/>
        <v>103131746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М САТ Кейбъл ЕАД</v>
      </c>
      <c r="B485" s="105" t="str">
        <f t="shared" si="34"/>
        <v>103131746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М САТ Кейбъл ЕАД</v>
      </c>
      <c r="B486" s="105" t="str">
        <f t="shared" si="34"/>
        <v>103131746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М САТ Кейбъл ЕАД</v>
      </c>
      <c r="B487" s="105" t="str">
        <f t="shared" si="34"/>
        <v>103131746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М САТ Кейбъл ЕАД</v>
      </c>
      <c r="B488" s="105" t="str">
        <f t="shared" si="34"/>
        <v>103131746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30488</v>
      </c>
    </row>
    <row r="489" spans="1:8">
      <c r="A489" s="105" t="str">
        <f t="shared" si="33"/>
        <v>М САТ Кейбъл ЕАД</v>
      </c>
      <c r="B489" s="105" t="str">
        <f t="shared" si="34"/>
        <v>103131746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М САТ Кейбъл ЕАД</v>
      </c>
      <c r="B490" s="105" t="str">
        <f t="shared" si="34"/>
        <v>103131746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52085</v>
      </c>
    </row>
    <row r="491" spans="1:8">
      <c r="A491" s="105" t="str">
        <f t="shared" si="33"/>
        <v>М САТ Кейбъл ЕАД</v>
      </c>
      <c r="B491" s="105" t="str">
        <f t="shared" si="34"/>
        <v>103131746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М САТ Кейбъл ЕАД</v>
      </c>
      <c r="B492" s="105" t="str">
        <f t="shared" si="34"/>
        <v>103131746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50</v>
      </c>
    </row>
    <row r="493" spans="1:8">
      <c r="A493" s="105" t="str">
        <f t="shared" si="33"/>
        <v>М САТ Кейбъл ЕАД</v>
      </c>
      <c r="B493" s="105" t="str">
        <f t="shared" si="34"/>
        <v>103131746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47</v>
      </c>
    </row>
    <row r="494" spans="1:8">
      <c r="A494" s="105" t="str">
        <f t="shared" si="33"/>
        <v>М САТ Кейбъл ЕАД</v>
      </c>
      <c r="B494" s="105" t="str">
        <f t="shared" si="34"/>
        <v>103131746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367</v>
      </c>
    </row>
    <row r="495" spans="1:8">
      <c r="A495" s="105" t="str">
        <f t="shared" si="33"/>
        <v>М САТ Кейбъл ЕАД</v>
      </c>
      <c r="B495" s="105" t="str">
        <f t="shared" si="34"/>
        <v>103131746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М САТ Кейбъл ЕАД</v>
      </c>
      <c r="B496" s="105" t="str">
        <f t="shared" si="34"/>
        <v>103131746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М САТ Кейбъл ЕАД</v>
      </c>
      <c r="B497" s="105" t="str">
        <f t="shared" si="34"/>
        <v>103131746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347</v>
      </c>
    </row>
    <row r="498" spans="1:8">
      <c r="A498" s="105" t="str">
        <f t="shared" si="33"/>
        <v>М САТ Кейбъл ЕАД</v>
      </c>
      <c r="B498" s="105" t="str">
        <f t="shared" si="34"/>
        <v>103131746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М САТ Кейбъл ЕАД</v>
      </c>
      <c r="B499" s="105" t="str">
        <f t="shared" si="34"/>
        <v>103131746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811</v>
      </c>
    </row>
    <row r="500" spans="1:8">
      <c r="A500" s="105" t="str">
        <f t="shared" si="33"/>
        <v>М САТ Кейбъл ЕАД</v>
      </c>
      <c r="B500" s="105" t="str">
        <f t="shared" si="34"/>
        <v>103131746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М САТ Кейбъл ЕАД</v>
      </c>
      <c r="B501" s="105" t="str">
        <f t="shared" si="34"/>
        <v>103131746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М САТ Кейбъл ЕАД</v>
      </c>
      <c r="B502" s="105" t="str">
        <f t="shared" si="34"/>
        <v>103131746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2</v>
      </c>
    </row>
    <row r="503" spans="1:8">
      <c r="A503" s="105" t="str">
        <f t="shared" si="33"/>
        <v>М САТ Кейбъл ЕАД</v>
      </c>
      <c r="B503" s="105" t="str">
        <f t="shared" si="34"/>
        <v>103131746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М САТ Кейбъл ЕАД</v>
      </c>
      <c r="B504" s="105" t="str">
        <f t="shared" si="34"/>
        <v>103131746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М САТ Кейбъл ЕАД</v>
      </c>
      <c r="B505" s="105" t="str">
        <f t="shared" si="34"/>
        <v>103131746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М САТ Кейбъл ЕАД</v>
      </c>
      <c r="B506" s="105" t="str">
        <f t="shared" si="34"/>
        <v>103131746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2</v>
      </c>
    </row>
    <row r="507" spans="1:8">
      <c r="A507" s="105" t="str">
        <f t="shared" si="33"/>
        <v>М САТ Кейбъл ЕАД</v>
      </c>
      <c r="B507" s="105" t="str">
        <f t="shared" si="34"/>
        <v>103131746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М САТ Кейбъл ЕАД</v>
      </c>
      <c r="B508" s="105" t="str">
        <f t="shared" si="34"/>
        <v>103131746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М САТ Кейбъл ЕАД</v>
      </c>
      <c r="B509" s="105" t="str">
        <f t="shared" si="34"/>
        <v>103131746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М САТ Кейбъл ЕАД</v>
      </c>
      <c r="B510" s="105" t="str">
        <f t="shared" si="34"/>
        <v>103131746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М САТ Кейбъл ЕАД</v>
      </c>
      <c r="B511" s="105" t="str">
        <f t="shared" si="34"/>
        <v>103131746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М САТ Кейбъл ЕАД</v>
      </c>
      <c r="B512" s="105" t="str">
        <f t="shared" si="34"/>
        <v>103131746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М САТ Кейбъл ЕАД</v>
      </c>
      <c r="B513" s="105" t="str">
        <f t="shared" si="34"/>
        <v>103131746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М САТ Кейбъл ЕАД</v>
      </c>
      <c r="B514" s="105" t="str">
        <f t="shared" si="34"/>
        <v>103131746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М САТ Кейбъл ЕАД</v>
      </c>
      <c r="B515" s="105" t="str">
        <f t="shared" si="34"/>
        <v>103131746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М САТ Кейбъл ЕАД</v>
      </c>
      <c r="B516" s="105" t="str">
        <f t="shared" si="34"/>
        <v>103131746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М САТ Кейбъл ЕАД</v>
      </c>
      <c r="B517" s="105" t="str">
        <f t="shared" si="34"/>
        <v>103131746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М САТ Кейбъл ЕАД</v>
      </c>
      <c r="B518" s="105" t="str">
        <f t="shared" si="34"/>
        <v>103131746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М САТ Кейбъл ЕАД</v>
      </c>
      <c r="B519" s="105" t="str">
        <f t="shared" si="34"/>
        <v>103131746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М САТ Кейбъл ЕАД</v>
      </c>
      <c r="B520" s="105" t="str">
        <f t="shared" si="34"/>
        <v>103131746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813</v>
      </c>
    </row>
    <row r="521" spans="1:8">
      <c r="A521" s="105" t="str">
        <f t="shared" si="33"/>
        <v>М САТ Кейбъл ЕАД</v>
      </c>
      <c r="B521" s="105" t="str">
        <f t="shared" si="34"/>
        <v>103131746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М САТ Кейбъл ЕАД</v>
      </c>
      <c r="B522" s="105" t="str">
        <f t="shared" si="34"/>
        <v>103131746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721</v>
      </c>
    </row>
    <row r="523" spans="1:8">
      <c r="A523" s="105" t="str">
        <f t="shared" si="33"/>
        <v>М САТ Кейбъл ЕАД</v>
      </c>
      <c r="B523" s="105" t="str">
        <f t="shared" si="34"/>
        <v>103131746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М САТ Кейбъл ЕАД</v>
      </c>
      <c r="B524" s="105" t="str">
        <f t="shared" si="34"/>
        <v>103131746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1369</v>
      </c>
    </row>
    <row r="525" spans="1:8">
      <c r="A525" s="105" t="str">
        <f t="shared" ref="A525:A588" si="36">pdeName</f>
        <v>М САТ Кейбъл ЕАД</v>
      </c>
      <c r="B525" s="105" t="str">
        <f t="shared" ref="B525:B588" si="37">pdeBulstat</f>
        <v>103131746</v>
      </c>
      <c r="C525" s="580">
        <f t="shared" ref="C525:C588" si="3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23</v>
      </c>
    </row>
    <row r="526" spans="1:8">
      <c r="A526" s="105" t="str">
        <f t="shared" si="36"/>
        <v>М САТ Кейбъл ЕАД</v>
      </c>
      <c r="B526" s="105" t="str">
        <f t="shared" si="37"/>
        <v>103131746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М САТ Кейбъл ЕАД</v>
      </c>
      <c r="B527" s="105" t="str">
        <f t="shared" si="37"/>
        <v>103131746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332</v>
      </c>
    </row>
    <row r="528" spans="1:8">
      <c r="A528" s="105" t="str">
        <f t="shared" si="36"/>
        <v>М САТ Кейбъл ЕАД</v>
      </c>
      <c r="B528" s="105" t="str">
        <f t="shared" si="37"/>
        <v>103131746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М САТ Кейбъл ЕАД</v>
      </c>
      <c r="B529" s="105" t="str">
        <f t="shared" si="37"/>
        <v>103131746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2445</v>
      </c>
    </row>
    <row r="530" spans="1:8">
      <c r="A530" s="105" t="str">
        <f t="shared" si="36"/>
        <v>М САТ Кейбъл ЕАД</v>
      </c>
      <c r="B530" s="105" t="str">
        <f t="shared" si="37"/>
        <v>103131746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М САТ Кейбъл ЕАД</v>
      </c>
      <c r="B531" s="105" t="str">
        <f t="shared" si="37"/>
        <v>103131746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М САТ Кейбъл ЕАД</v>
      </c>
      <c r="B532" s="105" t="str">
        <f t="shared" si="37"/>
        <v>103131746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М САТ Кейбъл ЕАД</v>
      </c>
      <c r="B533" s="105" t="str">
        <f t="shared" si="37"/>
        <v>103131746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М САТ Кейбъл ЕАД</v>
      </c>
      <c r="B534" s="105" t="str">
        <f t="shared" si="37"/>
        <v>103131746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М САТ Кейбъл ЕАД</v>
      </c>
      <c r="B535" s="105" t="str">
        <f t="shared" si="37"/>
        <v>103131746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М САТ Кейбъл ЕАД</v>
      </c>
      <c r="B536" s="105" t="str">
        <f t="shared" si="37"/>
        <v>103131746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М САТ Кейбъл ЕАД</v>
      </c>
      <c r="B537" s="105" t="str">
        <f t="shared" si="37"/>
        <v>103131746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М САТ Кейбъл ЕАД</v>
      </c>
      <c r="B538" s="105" t="str">
        <f t="shared" si="37"/>
        <v>103131746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М САТ Кейбъл ЕАД</v>
      </c>
      <c r="B539" s="105" t="str">
        <f t="shared" si="37"/>
        <v>103131746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М САТ Кейбъл ЕАД</v>
      </c>
      <c r="B540" s="105" t="str">
        <f t="shared" si="37"/>
        <v>103131746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М САТ Кейбъл ЕАД</v>
      </c>
      <c r="B541" s="105" t="str">
        <f t="shared" si="37"/>
        <v>103131746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М САТ Кейбъл ЕАД</v>
      </c>
      <c r="B542" s="105" t="str">
        <f t="shared" si="37"/>
        <v>103131746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М САТ Кейбъл ЕАД</v>
      </c>
      <c r="B543" s="105" t="str">
        <f t="shared" si="37"/>
        <v>103131746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М САТ Кейбъл ЕАД</v>
      </c>
      <c r="B544" s="105" t="str">
        <f t="shared" si="37"/>
        <v>103131746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М САТ Кейбъл ЕАД</v>
      </c>
      <c r="B545" s="105" t="str">
        <f t="shared" si="37"/>
        <v>103131746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М САТ Кейбъл ЕАД</v>
      </c>
      <c r="B546" s="105" t="str">
        <f t="shared" si="37"/>
        <v>103131746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М САТ Кейбъл ЕАД</v>
      </c>
      <c r="B547" s="105" t="str">
        <f t="shared" si="37"/>
        <v>103131746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М САТ Кейбъл ЕАД</v>
      </c>
      <c r="B548" s="105" t="str">
        <f t="shared" si="37"/>
        <v>103131746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М САТ Кейбъл ЕАД</v>
      </c>
      <c r="B549" s="105" t="str">
        <f t="shared" si="37"/>
        <v>103131746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М САТ Кейбъл ЕАД</v>
      </c>
      <c r="B550" s="105" t="str">
        <f t="shared" si="37"/>
        <v>103131746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2445</v>
      </c>
    </row>
    <row r="551" spans="1:8">
      <c r="A551" s="105" t="str">
        <f t="shared" si="36"/>
        <v>М САТ Кейбъл ЕАД</v>
      </c>
      <c r="B551" s="105" t="str">
        <f t="shared" si="37"/>
        <v>103131746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М САТ Кейбъл ЕАД</v>
      </c>
      <c r="B552" s="105" t="str">
        <f t="shared" si="37"/>
        <v>103131746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98</v>
      </c>
    </row>
    <row r="553" spans="1:8">
      <c r="A553" s="105" t="str">
        <f t="shared" si="36"/>
        <v>М САТ Кейбъл ЕАД</v>
      </c>
      <c r="B553" s="105" t="str">
        <f t="shared" si="37"/>
        <v>103131746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3292</v>
      </c>
    </row>
    <row r="554" spans="1:8">
      <c r="A554" s="105" t="str">
        <f t="shared" si="36"/>
        <v>М САТ Кейбъл ЕАД</v>
      </c>
      <c r="B554" s="105" t="str">
        <f t="shared" si="37"/>
        <v>103131746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14468</v>
      </c>
    </row>
    <row r="555" spans="1:8">
      <c r="A555" s="105" t="str">
        <f t="shared" si="36"/>
        <v>М САТ Кейбъл ЕАД</v>
      </c>
      <c r="B555" s="105" t="str">
        <f t="shared" si="37"/>
        <v>103131746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1036</v>
      </c>
    </row>
    <row r="556" spans="1:8">
      <c r="A556" s="105" t="str">
        <f t="shared" si="36"/>
        <v>М САТ Кейбъл ЕАД</v>
      </c>
      <c r="B556" s="105" t="str">
        <f t="shared" si="37"/>
        <v>103131746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275</v>
      </c>
    </row>
    <row r="557" spans="1:8">
      <c r="A557" s="105" t="str">
        <f t="shared" si="36"/>
        <v>М САТ Кейбъл ЕАД</v>
      </c>
      <c r="B557" s="105" t="str">
        <f t="shared" si="37"/>
        <v>103131746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375</v>
      </c>
    </row>
    <row r="558" spans="1:8">
      <c r="A558" s="105" t="str">
        <f t="shared" si="36"/>
        <v>М САТ Кейбъл ЕАД</v>
      </c>
      <c r="B558" s="105" t="str">
        <f t="shared" si="37"/>
        <v>103131746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25</v>
      </c>
    </row>
    <row r="559" spans="1:8">
      <c r="A559" s="105" t="str">
        <f t="shared" si="36"/>
        <v>М САТ Кейбъл ЕАД</v>
      </c>
      <c r="B559" s="105" t="str">
        <f t="shared" si="37"/>
        <v>103131746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19569</v>
      </c>
    </row>
    <row r="560" spans="1:8">
      <c r="A560" s="105" t="str">
        <f t="shared" si="36"/>
        <v>М САТ Кейбъл ЕАД</v>
      </c>
      <c r="B560" s="105" t="str">
        <f t="shared" si="37"/>
        <v>103131746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М САТ Кейбъл ЕАД</v>
      </c>
      <c r="B561" s="105" t="str">
        <f t="shared" si="37"/>
        <v>103131746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М САТ Кейбъл ЕАД</v>
      </c>
      <c r="B562" s="105" t="str">
        <f t="shared" si="37"/>
        <v>103131746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72</v>
      </c>
    </row>
    <row r="563" spans="1:8">
      <c r="A563" s="105" t="str">
        <f t="shared" si="36"/>
        <v>М САТ Кейбъл ЕАД</v>
      </c>
      <c r="B563" s="105" t="str">
        <f t="shared" si="37"/>
        <v>103131746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324</v>
      </c>
    </row>
    <row r="564" spans="1:8">
      <c r="A564" s="105" t="str">
        <f t="shared" si="36"/>
        <v>М САТ Кейбъл ЕАД</v>
      </c>
      <c r="B564" s="105" t="str">
        <f t="shared" si="37"/>
        <v>103131746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М САТ Кейбъл ЕАД</v>
      </c>
      <c r="B565" s="105" t="str">
        <f t="shared" si="37"/>
        <v>103131746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М САТ Кейбъл ЕАД</v>
      </c>
      <c r="B566" s="105" t="str">
        <f t="shared" si="37"/>
        <v>103131746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396</v>
      </c>
    </row>
    <row r="567" spans="1:8">
      <c r="A567" s="105" t="str">
        <f t="shared" si="36"/>
        <v>М САТ Кейбъл ЕАД</v>
      </c>
      <c r="B567" s="105" t="str">
        <f t="shared" si="37"/>
        <v>103131746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30488</v>
      </c>
    </row>
    <row r="568" spans="1:8">
      <c r="A568" s="105" t="str">
        <f t="shared" si="36"/>
        <v>М САТ Кейбъл ЕАД</v>
      </c>
      <c r="B568" s="105" t="str">
        <f t="shared" si="37"/>
        <v>103131746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30486</v>
      </c>
    </row>
    <row r="569" spans="1:8">
      <c r="A569" s="105" t="str">
        <f t="shared" si="36"/>
        <v>М САТ Кейбъл ЕАД</v>
      </c>
      <c r="B569" s="105" t="str">
        <f t="shared" si="37"/>
        <v>103131746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М САТ Кейбъл ЕАД</v>
      </c>
      <c r="B570" s="105" t="str">
        <f t="shared" si="37"/>
        <v>103131746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2</v>
      </c>
    </row>
    <row r="571" spans="1:8">
      <c r="A571" s="105" t="str">
        <f t="shared" si="36"/>
        <v>М САТ Кейбъл ЕАД</v>
      </c>
      <c r="B571" s="105" t="str">
        <f t="shared" si="37"/>
        <v>103131746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М САТ Кейбъл ЕАД</v>
      </c>
      <c r="B572" s="105" t="str">
        <f t="shared" si="37"/>
        <v>103131746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М САТ Кейбъл ЕАД</v>
      </c>
      <c r="B573" s="105" t="str">
        <f t="shared" si="37"/>
        <v>103131746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М САТ Кейбъл ЕАД</v>
      </c>
      <c r="B574" s="105" t="str">
        <f t="shared" si="37"/>
        <v>103131746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М САТ Кейбъл ЕАД</v>
      </c>
      <c r="B575" s="105" t="str">
        <f t="shared" si="37"/>
        <v>103131746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М САТ Кейбъл ЕАД</v>
      </c>
      <c r="B576" s="105" t="str">
        <f t="shared" si="37"/>
        <v>103131746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М САТ Кейбъл ЕАД</v>
      </c>
      <c r="B577" s="105" t="str">
        <f t="shared" si="37"/>
        <v>103131746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М САТ Кейбъл ЕАД</v>
      </c>
      <c r="B578" s="105" t="str">
        <f t="shared" si="37"/>
        <v>103131746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30488</v>
      </c>
    </row>
    <row r="579" spans="1:8">
      <c r="A579" s="105" t="str">
        <f t="shared" si="36"/>
        <v>М САТ Кейбъл ЕАД</v>
      </c>
      <c r="B579" s="105" t="str">
        <f t="shared" si="37"/>
        <v>103131746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М САТ Кейбъл ЕАД</v>
      </c>
      <c r="B580" s="105" t="str">
        <f t="shared" si="37"/>
        <v>103131746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50453</v>
      </c>
    </row>
    <row r="581" spans="1:8">
      <c r="A581" s="105" t="str">
        <f t="shared" si="36"/>
        <v>М САТ Кейбъл ЕАД</v>
      </c>
      <c r="B581" s="105" t="str">
        <f t="shared" si="37"/>
        <v>103131746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М САТ Кейбъл ЕАД</v>
      </c>
      <c r="B582" s="105" t="str">
        <f t="shared" si="37"/>
        <v>103131746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М САТ Кейбъл ЕАД</v>
      </c>
      <c r="B583" s="105" t="str">
        <f t="shared" si="37"/>
        <v>103131746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М САТ Кейбъл ЕАД</v>
      </c>
      <c r="B584" s="105" t="str">
        <f t="shared" si="37"/>
        <v>103131746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М САТ Кейбъл ЕАД</v>
      </c>
      <c r="B585" s="105" t="str">
        <f t="shared" si="37"/>
        <v>103131746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М САТ Кейбъл ЕАД</v>
      </c>
      <c r="B586" s="105" t="str">
        <f t="shared" si="37"/>
        <v>103131746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М САТ Кейбъл ЕАД</v>
      </c>
      <c r="B587" s="105" t="str">
        <f t="shared" si="37"/>
        <v>103131746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М САТ Кейбъл ЕАД</v>
      </c>
      <c r="B588" s="105" t="str">
        <f t="shared" si="37"/>
        <v>103131746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М САТ Кейбъл ЕАД</v>
      </c>
      <c r="B589" s="105" t="str">
        <f t="shared" ref="B589:B652" si="40">pdeBulstat</f>
        <v>103131746</v>
      </c>
      <c r="C589" s="580">
        <f t="shared" ref="C589:C652" si="41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М САТ Кейбъл ЕАД</v>
      </c>
      <c r="B590" s="105" t="str">
        <f t="shared" si="40"/>
        <v>103131746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М САТ Кейбъл ЕАД</v>
      </c>
      <c r="B591" s="105" t="str">
        <f t="shared" si="40"/>
        <v>103131746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М САТ Кейбъл ЕАД</v>
      </c>
      <c r="B592" s="105" t="str">
        <f t="shared" si="40"/>
        <v>103131746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М САТ Кейбъл ЕАД</v>
      </c>
      <c r="B593" s="105" t="str">
        <f t="shared" si="40"/>
        <v>103131746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М САТ Кейбъл ЕАД</v>
      </c>
      <c r="B594" s="105" t="str">
        <f t="shared" si="40"/>
        <v>103131746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М САТ Кейбъл ЕАД</v>
      </c>
      <c r="B595" s="105" t="str">
        <f t="shared" si="40"/>
        <v>103131746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М САТ Кейбъл ЕАД</v>
      </c>
      <c r="B596" s="105" t="str">
        <f t="shared" si="40"/>
        <v>103131746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М САТ Кейбъл ЕАД</v>
      </c>
      <c r="B597" s="105" t="str">
        <f t="shared" si="40"/>
        <v>103131746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М САТ Кейбъл ЕАД</v>
      </c>
      <c r="B598" s="105" t="str">
        <f t="shared" si="40"/>
        <v>103131746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М САТ Кейбъл ЕАД</v>
      </c>
      <c r="B599" s="105" t="str">
        <f t="shared" si="40"/>
        <v>103131746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М САТ Кейбъл ЕАД</v>
      </c>
      <c r="B600" s="105" t="str">
        <f t="shared" si="40"/>
        <v>103131746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М САТ Кейбъл ЕАД</v>
      </c>
      <c r="B601" s="105" t="str">
        <f t="shared" si="40"/>
        <v>103131746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М САТ Кейбъл ЕАД</v>
      </c>
      <c r="B602" s="105" t="str">
        <f t="shared" si="40"/>
        <v>103131746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М САТ Кейбъл ЕАД</v>
      </c>
      <c r="B603" s="105" t="str">
        <f t="shared" si="40"/>
        <v>103131746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М САТ Кейбъл ЕАД</v>
      </c>
      <c r="B604" s="105" t="str">
        <f t="shared" si="40"/>
        <v>103131746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М САТ Кейбъл ЕАД</v>
      </c>
      <c r="B605" s="105" t="str">
        <f t="shared" si="40"/>
        <v>103131746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М САТ Кейбъл ЕАД</v>
      </c>
      <c r="B606" s="105" t="str">
        <f t="shared" si="40"/>
        <v>103131746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М САТ Кейбъл ЕАД</v>
      </c>
      <c r="B607" s="105" t="str">
        <f t="shared" si="40"/>
        <v>103131746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М САТ Кейбъл ЕАД</v>
      </c>
      <c r="B608" s="105" t="str">
        <f t="shared" si="40"/>
        <v>103131746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М САТ Кейбъл ЕАД</v>
      </c>
      <c r="B609" s="105" t="str">
        <f t="shared" si="40"/>
        <v>103131746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М САТ Кейбъл ЕАД</v>
      </c>
      <c r="B610" s="105" t="str">
        <f t="shared" si="40"/>
        <v>103131746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М САТ Кейбъл ЕАД</v>
      </c>
      <c r="B611" s="105" t="str">
        <f t="shared" si="40"/>
        <v>103131746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М САТ Кейбъл ЕАД</v>
      </c>
      <c r="B612" s="105" t="str">
        <f t="shared" si="40"/>
        <v>103131746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М САТ Кейбъл ЕАД</v>
      </c>
      <c r="B613" s="105" t="str">
        <f t="shared" si="40"/>
        <v>103131746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М САТ Кейбъл ЕАД</v>
      </c>
      <c r="B614" s="105" t="str">
        <f t="shared" si="40"/>
        <v>103131746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М САТ Кейбъл ЕАД</v>
      </c>
      <c r="B615" s="105" t="str">
        <f t="shared" si="40"/>
        <v>103131746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М САТ Кейбъл ЕАД</v>
      </c>
      <c r="B616" s="105" t="str">
        <f t="shared" si="40"/>
        <v>103131746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М САТ Кейбъл ЕАД</v>
      </c>
      <c r="B617" s="105" t="str">
        <f t="shared" si="40"/>
        <v>103131746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М САТ Кейбъл ЕАД</v>
      </c>
      <c r="B618" s="105" t="str">
        <f t="shared" si="40"/>
        <v>103131746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М САТ Кейбъл ЕАД</v>
      </c>
      <c r="B619" s="105" t="str">
        <f t="shared" si="40"/>
        <v>103131746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М САТ Кейбъл ЕАД</v>
      </c>
      <c r="B620" s="105" t="str">
        <f t="shared" si="40"/>
        <v>103131746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М САТ Кейбъл ЕАД</v>
      </c>
      <c r="B621" s="105" t="str">
        <f t="shared" si="40"/>
        <v>103131746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М САТ Кейбъл ЕАД</v>
      </c>
      <c r="B622" s="105" t="str">
        <f t="shared" si="40"/>
        <v>103131746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М САТ Кейбъл ЕАД</v>
      </c>
      <c r="B623" s="105" t="str">
        <f t="shared" si="40"/>
        <v>103131746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М САТ Кейбъл ЕАД</v>
      </c>
      <c r="B624" s="105" t="str">
        <f t="shared" si="40"/>
        <v>103131746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М САТ Кейбъл ЕАД</v>
      </c>
      <c r="B625" s="105" t="str">
        <f t="shared" si="40"/>
        <v>103131746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М САТ Кейбъл ЕАД</v>
      </c>
      <c r="B626" s="105" t="str">
        <f t="shared" si="40"/>
        <v>103131746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М САТ Кейбъл ЕАД</v>
      </c>
      <c r="B627" s="105" t="str">
        <f t="shared" si="40"/>
        <v>103131746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2</v>
      </c>
    </row>
    <row r="628" spans="1:8">
      <c r="A628" s="105" t="str">
        <f t="shared" si="39"/>
        <v>М САТ Кейбъл ЕАД</v>
      </c>
      <c r="B628" s="105" t="str">
        <f t="shared" si="40"/>
        <v>103131746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М САТ Кейбъл ЕАД</v>
      </c>
      <c r="B629" s="105" t="str">
        <f t="shared" si="40"/>
        <v>103131746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М САТ Кейбъл ЕАД</v>
      </c>
      <c r="B630" s="105" t="str">
        <f t="shared" si="40"/>
        <v>103131746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2</v>
      </c>
    </row>
    <row r="631" spans="1:8">
      <c r="A631" s="105" t="str">
        <f t="shared" si="39"/>
        <v>М САТ Кейбъл ЕАД</v>
      </c>
      <c r="B631" s="105" t="str">
        <f t="shared" si="40"/>
        <v>103131746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М САТ Кейбъл ЕАД</v>
      </c>
      <c r="B632" s="105" t="str">
        <f t="shared" si="40"/>
        <v>103131746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М САТ Кейбъл ЕАД</v>
      </c>
      <c r="B633" s="105" t="str">
        <f t="shared" si="40"/>
        <v>103131746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М САТ Кейбъл ЕАД</v>
      </c>
      <c r="B634" s="105" t="str">
        <f t="shared" si="40"/>
        <v>103131746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М САТ Кейбъл ЕАД</v>
      </c>
      <c r="B635" s="105" t="str">
        <f t="shared" si="40"/>
        <v>103131746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М САТ Кейбъл ЕАД</v>
      </c>
      <c r="B636" s="105" t="str">
        <f t="shared" si="40"/>
        <v>103131746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М САТ Кейбъл ЕАД</v>
      </c>
      <c r="B637" s="105" t="str">
        <f t="shared" si="40"/>
        <v>103131746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М САТ Кейбъл ЕАД</v>
      </c>
      <c r="B638" s="105" t="str">
        <f t="shared" si="40"/>
        <v>103131746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2</v>
      </c>
    </row>
    <row r="639" spans="1:8">
      <c r="A639" s="105" t="str">
        <f t="shared" si="39"/>
        <v>М САТ Кейбъл ЕАД</v>
      </c>
      <c r="B639" s="105" t="str">
        <f t="shared" si="40"/>
        <v>103131746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М САТ Кейбъл ЕАД</v>
      </c>
      <c r="B640" s="105" t="str">
        <f t="shared" si="40"/>
        <v>103131746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2</v>
      </c>
    </row>
    <row r="641" spans="1:8">
      <c r="A641" s="105" t="str">
        <f t="shared" si="39"/>
        <v>М САТ Кейбъл ЕАД</v>
      </c>
      <c r="B641" s="105" t="str">
        <f t="shared" si="40"/>
        <v>103131746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М САТ Кейбъл ЕАД</v>
      </c>
      <c r="B642" s="105" t="str">
        <f t="shared" si="40"/>
        <v>103131746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98</v>
      </c>
    </row>
    <row r="643" spans="1:8">
      <c r="A643" s="105" t="str">
        <f t="shared" si="39"/>
        <v>М САТ Кейбъл ЕАД</v>
      </c>
      <c r="B643" s="105" t="str">
        <f t="shared" si="40"/>
        <v>103131746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3292</v>
      </c>
    </row>
    <row r="644" spans="1:8">
      <c r="A644" s="105" t="str">
        <f t="shared" si="39"/>
        <v>М САТ Кейбъл ЕАД</v>
      </c>
      <c r="B644" s="105" t="str">
        <f t="shared" si="40"/>
        <v>103131746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14468</v>
      </c>
    </row>
    <row r="645" spans="1:8">
      <c r="A645" s="105" t="str">
        <f t="shared" si="39"/>
        <v>М САТ Кейбъл ЕАД</v>
      </c>
      <c r="B645" s="105" t="str">
        <f t="shared" si="40"/>
        <v>103131746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1036</v>
      </c>
    </row>
    <row r="646" spans="1:8">
      <c r="A646" s="105" t="str">
        <f t="shared" si="39"/>
        <v>М САТ Кейбъл ЕАД</v>
      </c>
      <c r="B646" s="105" t="str">
        <f t="shared" si="40"/>
        <v>103131746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275</v>
      </c>
    </row>
    <row r="647" spans="1:8">
      <c r="A647" s="105" t="str">
        <f t="shared" si="39"/>
        <v>М САТ Кейбъл ЕАД</v>
      </c>
      <c r="B647" s="105" t="str">
        <f t="shared" si="40"/>
        <v>103131746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375</v>
      </c>
    </row>
    <row r="648" spans="1:8">
      <c r="A648" s="105" t="str">
        <f t="shared" si="39"/>
        <v>М САТ Кейбъл ЕАД</v>
      </c>
      <c r="B648" s="105" t="str">
        <f t="shared" si="40"/>
        <v>103131746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25</v>
      </c>
    </row>
    <row r="649" spans="1:8">
      <c r="A649" s="105" t="str">
        <f t="shared" si="39"/>
        <v>М САТ Кейбъл ЕАД</v>
      </c>
      <c r="B649" s="105" t="str">
        <f t="shared" si="40"/>
        <v>103131746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19569</v>
      </c>
    </row>
    <row r="650" spans="1:8">
      <c r="A650" s="105" t="str">
        <f t="shared" si="39"/>
        <v>М САТ Кейбъл ЕАД</v>
      </c>
      <c r="B650" s="105" t="str">
        <f t="shared" si="40"/>
        <v>103131746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М САТ Кейбъл ЕАД</v>
      </c>
      <c r="B651" s="105" t="str">
        <f t="shared" si="40"/>
        <v>103131746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М САТ Кейбъл ЕАД</v>
      </c>
      <c r="B652" s="105" t="str">
        <f t="shared" si="40"/>
        <v>103131746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72</v>
      </c>
    </row>
    <row r="653" spans="1:8">
      <c r="A653" s="105" t="str">
        <f t="shared" ref="A653:A716" si="42">pdeName</f>
        <v>М САТ Кейбъл ЕАД</v>
      </c>
      <c r="B653" s="105" t="str">
        <f t="shared" ref="B653:B716" si="43">pdeBulstat</f>
        <v>103131746</v>
      </c>
      <c r="C653" s="580">
        <f t="shared" ref="C653:C716" si="44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324</v>
      </c>
    </row>
    <row r="654" spans="1:8">
      <c r="A654" s="105" t="str">
        <f t="shared" si="42"/>
        <v>М САТ Кейбъл ЕАД</v>
      </c>
      <c r="B654" s="105" t="str">
        <f t="shared" si="43"/>
        <v>103131746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М САТ Кейбъл ЕАД</v>
      </c>
      <c r="B655" s="105" t="str">
        <f t="shared" si="43"/>
        <v>103131746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М САТ Кейбъл ЕАД</v>
      </c>
      <c r="B656" s="105" t="str">
        <f t="shared" si="43"/>
        <v>103131746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396</v>
      </c>
    </row>
    <row r="657" spans="1:8">
      <c r="A657" s="105" t="str">
        <f t="shared" si="42"/>
        <v>М САТ Кейбъл ЕАД</v>
      </c>
      <c r="B657" s="105" t="str">
        <f t="shared" si="43"/>
        <v>103131746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30486</v>
      </c>
    </row>
    <row r="658" spans="1:8">
      <c r="A658" s="105" t="str">
        <f t="shared" si="42"/>
        <v>М САТ Кейбъл ЕАД</v>
      </c>
      <c r="B658" s="105" t="str">
        <f t="shared" si="43"/>
        <v>103131746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30486</v>
      </c>
    </row>
    <row r="659" spans="1:8">
      <c r="A659" s="105" t="str">
        <f t="shared" si="42"/>
        <v>М САТ Кейбъл ЕАД</v>
      </c>
      <c r="B659" s="105" t="str">
        <f t="shared" si="43"/>
        <v>103131746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М САТ Кейбъл ЕАД</v>
      </c>
      <c r="B660" s="105" t="str">
        <f t="shared" si="43"/>
        <v>103131746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М САТ Кейбъл ЕАД</v>
      </c>
      <c r="B661" s="105" t="str">
        <f t="shared" si="43"/>
        <v>103131746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М САТ Кейбъл ЕАД</v>
      </c>
      <c r="B662" s="105" t="str">
        <f t="shared" si="43"/>
        <v>103131746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М САТ Кейбъл ЕАД</v>
      </c>
      <c r="B663" s="105" t="str">
        <f t="shared" si="43"/>
        <v>103131746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М САТ Кейбъл ЕАД</v>
      </c>
      <c r="B664" s="105" t="str">
        <f t="shared" si="43"/>
        <v>103131746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М САТ Кейбъл ЕАД</v>
      </c>
      <c r="B665" s="105" t="str">
        <f t="shared" si="43"/>
        <v>103131746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М САТ Кейбъл ЕАД</v>
      </c>
      <c r="B666" s="105" t="str">
        <f t="shared" si="43"/>
        <v>103131746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М САТ Кейбъл ЕАД</v>
      </c>
      <c r="B667" s="105" t="str">
        <f t="shared" si="43"/>
        <v>103131746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М САТ Кейбъл ЕАД</v>
      </c>
      <c r="B668" s="105" t="str">
        <f t="shared" si="43"/>
        <v>103131746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30486</v>
      </c>
    </row>
    <row r="669" spans="1:8">
      <c r="A669" s="105" t="str">
        <f t="shared" si="42"/>
        <v>М САТ Кейбъл ЕАД</v>
      </c>
      <c r="B669" s="105" t="str">
        <f t="shared" si="43"/>
        <v>103131746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М САТ Кейбъл ЕАД</v>
      </c>
      <c r="B670" s="105" t="str">
        <f t="shared" si="43"/>
        <v>103131746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50451</v>
      </c>
    </row>
    <row r="671" spans="1:8">
      <c r="A671" s="105" t="str">
        <f t="shared" si="42"/>
        <v>М САТ Кейбъл ЕАД</v>
      </c>
      <c r="B671" s="105" t="str">
        <f t="shared" si="43"/>
        <v>103131746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М САТ Кейбъл ЕАД</v>
      </c>
      <c r="B672" s="105" t="str">
        <f t="shared" si="43"/>
        <v>103131746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598</v>
      </c>
    </row>
    <row r="673" spans="1:8">
      <c r="A673" s="105" t="str">
        <f t="shared" si="42"/>
        <v>М САТ Кейбъл ЕАД</v>
      </c>
      <c r="B673" s="105" t="str">
        <f t="shared" si="43"/>
        <v>103131746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2828</v>
      </c>
    </row>
    <row r="674" spans="1:8">
      <c r="A674" s="105" t="str">
        <f t="shared" si="42"/>
        <v>М САТ Кейбъл ЕАД</v>
      </c>
      <c r="B674" s="105" t="str">
        <f t="shared" si="43"/>
        <v>103131746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6966</v>
      </c>
    </row>
    <row r="675" spans="1:8">
      <c r="A675" s="105" t="str">
        <f t="shared" si="42"/>
        <v>М САТ Кейбъл ЕАД</v>
      </c>
      <c r="B675" s="105" t="str">
        <f t="shared" si="43"/>
        <v>103131746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1047</v>
      </c>
    </row>
    <row r="676" spans="1:8">
      <c r="A676" s="105" t="str">
        <f t="shared" si="42"/>
        <v>М САТ Кейбъл ЕАД</v>
      </c>
      <c r="B676" s="105" t="str">
        <f t="shared" si="43"/>
        <v>103131746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266</v>
      </c>
    </row>
    <row r="677" spans="1:8">
      <c r="A677" s="105" t="str">
        <f t="shared" si="42"/>
        <v>М САТ Кейбъл ЕАД</v>
      </c>
      <c r="B677" s="105" t="str">
        <f t="shared" si="43"/>
        <v>103131746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М САТ Кейбъл ЕАД</v>
      </c>
      <c r="B678" s="105" t="str">
        <f t="shared" si="43"/>
        <v>103131746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25</v>
      </c>
    </row>
    <row r="679" spans="1:8">
      <c r="A679" s="105" t="str">
        <f t="shared" si="42"/>
        <v>М САТ Кейбъл ЕАД</v>
      </c>
      <c r="B679" s="105" t="str">
        <f t="shared" si="43"/>
        <v>103131746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11730</v>
      </c>
    </row>
    <row r="680" spans="1:8">
      <c r="A680" s="105" t="str">
        <f t="shared" si="42"/>
        <v>М САТ Кейбъл ЕАД</v>
      </c>
      <c r="B680" s="105" t="str">
        <f t="shared" si="43"/>
        <v>103131746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М САТ Кейбъл ЕАД</v>
      </c>
      <c r="B681" s="105" t="str">
        <f t="shared" si="43"/>
        <v>103131746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М САТ Кейбъл ЕАД</v>
      </c>
      <c r="B682" s="105" t="str">
        <f t="shared" si="43"/>
        <v>103131746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62</v>
      </c>
    </row>
    <row r="683" spans="1:8">
      <c r="A683" s="105" t="str">
        <f t="shared" si="42"/>
        <v>М САТ Кейбъл ЕАД</v>
      </c>
      <c r="B683" s="105" t="str">
        <f t="shared" si="43"/>
        <v>103131746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324</v>
      </c>
    </row>
    <row r="684" spans="1:8">
      <c r="A684" s="105" t="str">
        <f t="shared" si="42"/>
        <v>М САТ Кейбъл ЕАД</v>
      </c>
      <c r="B684" s="105" t="str">
        <f t="shared" si="43"/>
        <v>103131746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М САТ Кейбъл ЕАД</v>
      </c>
      <c r="B685" s="105" t="str">
        <f t="shared" si="43"/>
        <v>103131746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М САТ Кейбъл ЕАД</v>
      </c>
      <c r="B686" s="105" t="str">
        <f t="shared" si="43"/>
        <v>103131746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386</v>
      </c>
    </row>
    <row r="687" spans="1:8">
      <c r="A687" s="105" t="str">
        <f t="shared" si="42"/>
        <v>М САТ Кейбъл ЕАД</v>
      </c>
      <c r="B687" s="105" t="str">
        <f t="shared" si="43"/>
        <v>103131746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М САТ Кейбъл ЕАД</v>
      </c>
      <c r="B688" s="105" t="str">
        <f t="shared" si="43"/>
        <v>103131746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М САТ Кейбъл ЕАД</v>
      </c>
      <c r="B689" s="105" t="str">
        <f t="shared" si="43"/>
        <v>103131746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М САТ Кейбъл ЕАД</v>
      </c>
      <c r="B690" s="105" t="str">
        <f t="shared" si="43"/>
        <v>103131746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М САТ Кейбъл ЕАД</v>
      </c>
      <c r="B691" s="105" t="str">
        <f t="shared" si="43"/>
        <v>103131746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М САТ Кейбъл ЕАД</v>
      </c>
      <c r="B692" s="105" t="str">
        <f t="shared" si="43"/>
        <v>103131746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М САТ Кейбъл ЕАД</v>
      </c>
      <c r="B693" s="105" t="str">
        <f t="shared" si="43"/>
        <v>103131746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М САТ Кейбъл ЕАД</v>
      </c>
      <c r="B694" s="105" t="str">
        <f t="shared" si="43"/>
        <v>103131746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М САТ Кейбъл ЕАД</v>
      </c>
      <c r="B695" s="105" t="str">
        <f t="shared" si="43"/>
        <v>103131746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М САТ Кейбъл ЕАД</v>
      </c>
      <c r="B696" s="105" t="str">
        <f t="shared" si="43"/>
        <v>103131746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М САТ Кейбъл ЕАД</v>
      </c>
      <c r="B697" s="105" t="str">
        <f t="shared" si="43"/>
        <v>103131746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М САТ Кейбъл ЕАД</v>
      </c>
      <c r="B698" s="105" t="str">
        <f t="shared" si="43"/>
        <v>103131746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М САТ Кейбъл ЕАД</v>
      </c>
      <c r="B699" s="105" t="str">
        <f t="shared" si="43"/>
        <v>103131746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М САТ Кейбъл ЕАД</v>
      </c>
      <c r="B700" s="105" t="str">
        <f t="shared" si="43"/>
        <v>103131746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12116</v>
      </c>
    </row>
    <row r="701" spans="1:8">
      <c r="A701" s="105" t="str">
        <f t="shared" si="42"/>
        <v>М САТ Кейбъл ЕАД</v>
      </c>
      <c r="B701" s="105" t="str">
        <f t="shared" si="43"/>
        <v>103131746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М САТ Кейбъл ЕАД</v>
      </c>
      <c r="B702" s="105" t="str">
        <f t="shared" si="43"/>
        <v>103131746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163</v>
      </c>
    </row>
    <row r="703" spans="1:8">
      <c r="A703" s="105" t="str">
        <f t="shared" si="42"/>
        <v>М САТ Кейбъл ЕАД</v>
      </c>
      <c r="B703" s="105" t="str">
        <f t="shared" si="43"/>
        <v>103131746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111</v>
      </c>
    </row>
    <row r="704" spans="1:8">
      <c r="A704" s="105" t="str">
        <f t="shared" si="42"/>
        <v>М САТ Кейбъл ЕАД</v>
      </c>
      <c r="B704" s="105" t="str">
        <f t="shared" si="43"/>
        <v>103131746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592</v>
      </c>
    </row>
    <row r="705" spans="1:8">
      <c r="A705" s="105" t="str">
        <f t="shared" si="42"/>
        <v>М САТ Кейбъл ЕАД</v>
      </c>
      <c r="B705" s="105" t="str">
        <f t="shared" si="43"/>
        <v>103131746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12</v>
      </c>
    </row>
    <row r="706" spans="1:8">
      <c r="A706" s="105" t="str">
        <f t="shared" si="42"/>
        <v>М САТ Кейбъл ЕАД</v>
      </c>
      <c r="B706" s="105" t="str">
        <f t="shared" si="43"/>
        <v>103131746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5</v>
      </c>
    </row>
    <row r="707" spans="1:8">
      <c r="A707" s="105" t="str">
        <f t="shared" si="42"/>
        <v>М САТ Кейбъл ЕАД</v>
      </c>
      <c r="B707" s="105" t="str">
        <f t="shared" si="43"/>
        <v>103131746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М САТ Кейбъл ЕАД</v>
      </c>
      <c r="B708" s="105" t="str">
        <f t="shared" si="43"/>
        <v>103131746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М САТ Кейбъл ЕАД</v>
      </c>
      <c r="B709" s="105" t="str">
        <f t="shared" si="43"/>
        <v>103131746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883</v>
      </c>
    </row>
    <row r="710" spans="1:8">
      <c r="A710" s="105" t="str">
        <f t="shared" si="42"/>
        <v>М САТ Кейбъл ЕАД</v>
      </c>
      <c r="B710" s="105" t="str">
        <f t="shared" si="43"/>
        <v>103131746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М САТ Кейбъл ЕАД</v>
      </c>
      <c r="B711" s="105" t="str">
        <f t="shared" si="43"/>
        <v>103131746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М САТ Кейбъл ЕАД</v>
      </c>
      <c r="B712" s="105" t="str">
        <f t="shared" si="43"/>
        <v>103131746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5</v>
      </c>
    </row>
    <row r="713" spans="1:8">
      <c r="A713" s="105" t="str">
        <f t="shared" si="42"/>
        <v>М САТ Кейбъл ЕАД</v>
      </c>
      <c r="B713" s="105" t="str">
        <f t="shared" si="43"/>
        <v>103131746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М САТ Кейбъл ЕАД</v>
      </c>
      <c r="B714" s="105" t="str">
        <f t="shared" si="43"/>
        <v>103131746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М САТ Кейбъл ЕАД</v>
      </c>
      <c r="B715" s="105" t="str">
        <f t="shared" si="43"/>
        <v>103131746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М САТ Кейбъл ЕАД</v>
      </c>
      <c r="B716" s="105" t="str">
        <f t="shared" si="43"/>
        <v>103131746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5</v>
      </c>
    </row>
    <row r="717" spans="1:8">
      <c r="A717" s="105" t="str">
        <f t="shared" ref="A717:A780" si="45">pdeName</f>
        <v>М САТ Кейбъл ЕАД</v>
      </c>
      <c r="B717" s="105" t="str">
        <f t="shared" ref="B717:B780" si="46">pdeBulstat</f>
        <v>103131746</v>
      </c>
      <c r="C717" s="580">
        <f t="shared" ref="C717:C780" si="47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М САТ Кейбъл ЕАД</v>
      </c>
      <c r="B718" s="105" t="str">
        <f t="shared" si="46"/>
        <v>103131746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М САТ Кейбъл ЕАД</v>
      </c>
      <c r="B719" s="105" t="str">
        <f t="shared" si="46"/>
        <v>103131746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М САТ Кейбъл ЕАД</v>
      </c>
      <c r="B720" s="105" t="str">
        <f t="shared" si="46"/>
        <v>103131746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М САТ Кейбъл ЕАД</v>
      </c>
      <c r="B721" s="105" t="str">
        <f t="shared" si="46"/>
        <v>103131746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М САТ Кейбъл ЕАД</v>
      </c>
      <c r="B722" s="105" t="str">
        <f t="shared" si="46"/>
        <v>103131746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М САТ Кейбъл ЕАД</v>
      </c>
      <c r="B723" s="105" t="str">
        <f t="shared" si="46"/>
        <v>103131746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М САТ Кейбъл ЕАД</v>
      </c>
      <c r="B724" s="105" t="str">
        <f t="shared" si="46"/>
        <v>103131746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М САТ Кейбъл ЕАД</v>
      </c>
      <c r="B725" s="105" t="str">
        <f t="shared" si="46"/>
        <v>103131746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М САТ Кейбъл ЕАД</v>
      </c>
      <c r="B726" s="105" t="str">
        <f t="shared" si="46"/>
        <v>103131746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М САТ Кейбъл ЕАД</v>
      </c>
      <c r="B727" s="105" t="str">
        <f t="shared" si="46"/>
        <v>103131746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М САТ Кейбъл ЕАД</v>
      </c>
      <c r="B728" s="105" t="str">
        <f t="shared" si="46"/>
        <v>103131746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М САТ Кейбъл ЕАД</v>
      </c>
      <c r="B729" s="105" t="str">
        <f t="shared" si="46"/>
        <v>103131746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М САТ Кейбъл ЕАД</v>
      </c>
      <c r="B730" s="105" t="str">
        <f t="shared" si="46"/>
        <v>103131746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888</v>
      </c>
    </row>
    <row r="731" spans="1:8">
      <c r="A731" s="105" t="str">
        <f t="shared" si="45"/>
        <v>М САТ Кейбъл ЕАД</v>
      </c>
      <c r="B731" s="105" t="str">
        <f t="shared" si="46"/>
        <v>103131746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М САТ Кейбъл ЕАД</v>
      </c>
      <c r="B732" s="105" t="str">
        <f t="shared" si="46"/>
        <v>103131746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721</v>
      </c>
    </row>
    <row r="733" spans="1:8">
      <c r="A733" s="105" t="str">
        <f t="shared" si="45"/>
        <v>М САТ Кейбъл ЕАД</v>
      </c>
      <c r="B733" s="105" t="str">
        <f t="shared" si="46"/>
        <v>103131746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М САТ Кейбъл ЕАД</v>
      </c>
      <c r="B734" s="105" t="str">
        <f t="shared" si="46"/>
        <v>103131746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1369</v>
      </c>
    </row>
    <row r="735" spans="1:8">
      <c r="A735" s="105" t="str">
        <f t="shared" si="45"/>
        <v>М САТ Кейбъл ЕАД</v>
      </c>
      <c r="B735" s="105" t="str">
        <f t="shared" si="46"/>
        <v>103131746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23</v>
      </c>
    </row>
    <row r="736" spans="1:8">
      <c r="A736" s="105" t="str">
        <f t="shared" si="45"/>
        <v>М САТ Кейбъл ЕАД</v>
      </c>
      <c r="B736" s="105" t="str">
        <f t="shared" si="46"/>
        <v>103131746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М САТ Кейбъл ЕАД</v>
      </c>
      <c r="B737" s="105" t="str">
        <f t="shared" si="46"/>
        <v>103131746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М САТ Кейбъл ЕАД</v>
      </c>
      <c r="B738" s="105" t="str">
        <f t="shared" si="46"/>
        <v>103131746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М САТ Кейбъл ЕАД</v>
      </c>
      <c r="B739" s="105" t="str">
        <f t="shared" si="46"/>
        <v>103131746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2113</v>
      </c>
    </row>
    <row r="740" spans="1:8">
      <c r="A740" s="105" t="str">
        <f t="shared" si="45"/>
        <v>М САТ Кейбъл ЕАД</v>
      </c>
      <c r="B740" s="105" t="str">
        <f t="shared" si="46"/>
        <v>103131746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М САТ Кейбъл ЕАД</v>
      </c>
      <c r="B741" s="105" t="str">
        <f t="shared" si="46"/>
        <v>103131746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М САТ Кейбъл ЕАД</v>
      </c>
      <c r="B742" s="105" t="str">
        <f t="shared" si="46"/>
        <v>103131746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М САТ Кейбъл ЕАД</v>
      </c>
      <c r="B743" s="105" t="str">
        <f t="shared" si="46"/>
        <v>103131746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М САТ Кейбъл ЕАД</v>
      </c>
      <c r="B744" s="105" t="str">
        <f t="shared" si="46"/>
        <v>103131746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М САТ Кейбъл ЕАД</v>
      </c>
      <c r="B745" s="105" t="str">
        <f t="shared" si="46"/>
        <v>103131746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М САТ Кейбъл ЕАД</v>
      </c>
      <c r="B746" s="105" t="str">
        <f t="shared" si="46"/>
        <v>103131746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М САТ Кейбъл ЕАД</v>
      </c>
      <c r="B747" s="105" t="str">
        <f t="shared" si="46"/>
        <v>103131746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М САТ Кейбъл ЕАД</v>
      </c>
      <c r="B748" s="105" t="str">
        <f t="shared" si="46"/>
        <v>103131746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М САТ Кейбъл ЕАД</v>
      </c>
      <c r="B749" s="105" t="str">
        <f t="shared" si="46"/>
        <v>103131746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М САТ Кейбъл ЕАД</v>
      </c>
      <c r="B750" s="105" t="str">
        <f t="shared" si="46"/>
        <v>103131746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М САТ Кейбъл ЕАД</v>
      </c>
      <c r="B751" s="105" t="str">
        <f t="shared" si="46"/>
        <v>103131746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М САТ Кейбъл ЕАД</v>
      </c>
      <c r="B752" s="105" t="str">
        <f t="shared" si="46"/>
        <v>103131746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М САТ Кейбъл ЕАД</v>
      </c>
      <c r="B753" s="105" t="str">
        <f t="shared" si="46"/>
        <v>103131746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М САТ Кейбъл ЕАД</v>
      </c>
      <c r="B754" s="105" t="str">
        <f t="shared" si="46"/>
        <v>103131746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М САТ Кейбъл ЕАД</v>
      </c>
      <c r="B755" s="105" t="str">
        <f t="shared" si="46"/>
        <v>103131746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М САТ Кейбъл ЕАД</v>
      </c>
      <c r="B756" s="105" t="str">
        <f t="shared" si="46"/>
        <v>103131746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М САТ Кейбъл ЕАД</v>
      </c>
      <c r="B757" s="105" t="str">
        <f t="shared" si="46"/>
        <v>103131746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М САТ Кейбъл ЕАД</v>
      </c>
      <c r="B758" s="105" t="str">
        <f t="shared" si="46"/>
        <v>103131746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М САТ Кейбъл ЕАД</v>
      </c>
      <c r="B759" s="105" t="str">
        <f t="shared" si="46"/>
        <v>103131746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М САТ Кейбъл ЕАД</v>
      </c>
      <c r="B760" s="105" t="str">
        <f t="shared" si="46"/>
        <v>103131746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2113</v>
      </c>
    </row>
    <row r="761" spans="1:8">
      <c r="A761" s="105" t="str">
        <f t="shared" si="45"/>
        <v>М САТ Кейбъл ЕАД</v>
      </c>
      <c r="B761" s="105" t="str">
        <f t="shared" si="46"/>
        <v>103131746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М САТ Кейбъл ЕАД</v>
      </c>
      <c r="B762" s="105" t="str">
        <f t="shared" si="46"/>
        <v>103131746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40</v>
      </c>
    </row>
    <row r="763" spans="1:8">
      <c r="A763" s="105" t="str">
        <f t="shared" si="45"/>
        <v>М САТ Кейбъл ЕАД</v>
      </c>
      <c r="B763" s="105" t="str">
        <f t="shared" si="46"/>
        <v>103131746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2939</v>
      </c>
    </row>
    <row r="764" spans="1:8">
      <c r="A764" s="105" t="str">
        <f t="shared" si="45"/>
        <v>М САТ Кейбъл ЕАД</v>
      </c>
      <c r="B764" s="105" t="str">
        <f t="shared" si="46"/>
        <v>103131746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6189</v>
      </c>
    </row>
    <row r="765" spans="1:8">
      <c r="A765" s="105" t="str">
        <f t="shared" si="45"/>
        <v>М САТ Кейбъл ЕАД</v>
      </c>
      <c r="B765" s="105" t="str">
        <f t="shared" si="46"/>
        <v>103131746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1036</v>
      </c>
    </row>
    <row r="766" spans="1:8">
      <c r="A766" s="105" t="str">
        <f t="shared" si="45"/>
        <v>М САТ Кейбъл ЕАД</v>
      </c>
      <c r="B766" s="105" t="str">
        <f t="shared" si="46"/>
        <v>103131746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271</v>
      </c>
    </row>
    <row r="767" spans="1:8">
      <c r="A767" s="105" t="str">
        <f t="shared" si="45"/>
        <v>М САТ Кейбъл ЕАД</v>
      </c>
      <c r="B767" s="105" t="str">
        <f t="shared" si="46"/>
        <v>103131746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М САТ Кейбъл ЕАД</v>
      </c>
      <c r="B768" s="105" t="str">
        <f t="shared" si="46"/>
        <v>103131746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25</v>
      </c>
    </row>
    <row r="769" spans="1:8">
      <c r="A769" s="105" t="str">
        <f t="shared" si="45"/>
        <v>М САТ Кейбъл ЕАД</v>
      </c>
      <c r="B769" s="105" t="str">
        <f t="shared" si="46"/>
        <v>103131746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10500</v>
      </c>
    </row>
    <row r="770" spans="1:8">
      <c r="A770" s="105" t="str">
        <f t="shared" si="45"/>
        <v>М САТ Кейбъл ЕАД</v>
      </c>
      <c r="B770" s="105" t="str">
        <f t="shared" si="46"/>
        <v>103131746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М САТ Кейбъл ЕАД</v>
      </c>
      <c r="B771" s="105" t="str">
        <f t="shared" si="46"/>
        <v>103131746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М САТ Кейбъл ЕАД</v>
      </c>
      <c r="B772" s="105" t="str">
        <f t="shared" si="46"/>
        <v>103131746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67</v>
      </c>
    </row>
    <row r="773" spans="1:8">
      <c r="A773" s="105" t="str">
        <f t="shared" si="45"/>
        <v>М САТ Кейбъл ЕАД</v>
      </c>
      <c r="B773" s="105" t="str">
        <f t="shared" si="46"/>
        <v>103131746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324</v>
      </c>
    </row>
    <row r="774" spans="1:8">
      <c r="A774" s="105" t="str">
        <f t="shared" si="45"/>
        <v>М САТ Кейбъл ЕАД</v>
      </c>
      <c r="B774" s="105" t="str">
        <f t="shared" si="46"/>
        <v>103131746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М САТ Кейбъл ЕАД</v>
      </c>
      <c r="B775" s="105" t="str">
        <f t="shared" si="46"/>
        <v>103131746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М САТ Кейбъл ЕАД</v>
      </c>
      <c r="B776" s="105" t="str">
        <f t="shared" si="46"/>
        <v>103131746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391</v>
      </c>
    </row>
    <row r="777" spans="1:8">
      <c r="A777" s="105" t="str">
        <f t="shared" si="45"/>
        <v>М САТ Кейбъл ЕАД</v>
      </c>
      <c r="B777" s="105" t="str">
        <f t="shared" si="46"/>
        <v>103131746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М САТ Кейбъл ЕАД</v>
      </c>
      <c r="B778" s="105" t="str">
        <f t="shared" si="46"/>
        <v>103131746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М САТ Кейбъл ЕАД</v>
      </c>
      <c r="B779" s="105" t="str">
        <f t="shared" si="46"/>
        <v>103131746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М САТ Кейбъл ЕАД</v>
      </c>
      <c r="B780" s="105" t="str">
        <f t="shared" si="46"/>
        <v>103131746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М САТ Кейбъл ЕАД</v>
      </c>
      <c r="B781" s="105" t="str">
        <f t="shared" ref="B781:B844" si="49">pdeBulstat</f>
        <v>103131746</v>
      </c>
      <c r="C781" s="580">
        <f t="shared" ref="C781:C844" si="50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М САТ Кейбъл ЕАД</v>
      </c>
      <c r="B782" s="105" t="str">
        <f t="shared" si="49"/>
        <v>103131746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М САТ Кейбъл ЕАД</v>
      </c>
      <c r="B783" s="105" t="str">
        <f t="shared" si="49"/>
        <v>103131746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М САТ Кейбъл ЕАД</v>
      </c>
      <c r="B784" s="105" t="str">
        <f t="shared" si="49"/>
        <v>103131746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М САТ Кейбъл ЕАД</v>
      </c>
      <c r="B785" s="105" t="str">
        <f t="shared" si="49"/>
        <v>103131746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М САТ Кейбъл ЕАД</v>
      </c>
      <c r="B786" s="105" t="str">
        <f t="shared" si="49"/>
        <v>103131746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М САТ Кейбъл ЕАД</v>
      </c>
      <c r="B787" s="105" t="str">
        <f t="shared" si="49"/>
        <v>103131746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М САТ Кейбъл ЕАД</v>
      </c>
      <c r="B788" s="105" t="str">
        <f t="shared" si="49"/>
        <v>103131746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М САТ Кейбъл ЕАД</v>
      </c>
      <c r="B789" s="105" t="str">
        <f t="shared" si="49"/>
        <v>103131746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М САТ Кейбъл ЕАД</v>
      </c>
      <c r="B790" s="105" t="str">
        <f t="shared" si="49"/>
        <v>103131746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10891</v>
      </c>
    </row>
    <row r="791" spans="1:8">
      <c r="A791" s="105" t="str">
        <f t="shared" si="48"/>
        <v>М САТ Кейбъл ЕАД</v>
      </c>
      <c r="B791" s="105" t="str">
        <f t="shared" si="49"/>
        <v>103131746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М САТ Кейбъл ЕАД</v>
      </c>
      <c r="B792" s="105" t="str">
        <f t="shared" si="49"/>
        <v>103131746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М САТ Кейбъл ЕАД</v>
      </c>
      <c r="B793" s="105" t="str">
        <f t="shared" si="49"/>
        <v>103131746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М САТ Кейбъл ЕАД</v>
      </c>
      <c r="B794" s="105" t="str">
        <f t="shared" si="49"/>
        <v>103131746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М САТ Кейбъл ЕАД</v>
      </c>
      <c r="B795" s="105" t="str">
        <f t="shared" si="49"/>
        <v>103131746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М САТ Кейбъл ЕАД</v>
      </c>
      <c r="B796" s="105" t="str">
        <f t="shared" si="49"/>
        <v>103131746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М САТ Кейбъл ЕАД</v>
      </c>
      <c r="B797" s="105" t="str">
        <f t="shared" si="49"/>
        <v>103131746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М САТ Кейбъл ЕАД</v>
      </c>
      <c r="B798" s="105" t="str">
        <f t="shared" si="49"/>
        <v>103131746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М САТ Кейбъл ЕАД</v>
      </c>
      <c r="B799" s="105" t="str">
        <f t="shared" si="49"/>
        <v>103131746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М САТ Кейбъл ЕАД</v>
      </c>
      <c r="B800" s="105" t="str">
        <f t="shared" si="49"/>
        <v>103131746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М САТ Кейбъл ЕАД</v>
      </c>
      <c r="B801" s="105" t="str">
        <f t="shared" si="49"/>
        <v>103131746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М САТ Кейбъл ЕАД</v>
      </c>
      <c r="B802" s="105" t="str">
        <f t="shared" si="49"/>
        <v>103131746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М САТ Кейбъл ЕАД</v>
      </c>
      <c r="B803" s="105" t="str">
        <f t="shared" si="49"/>
        <v>103131746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М САТ Кейбъл ЕАД</v>
      </c>
      <c r="B804" s="105" t="str">
        <f t="shared" si="49"/>
        <v>103131746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М САТ Кейбъл ЕАД</v>
      </c>
      <c r="B805" s="105" t="str">
        <f t="shared" si="49"/>
        <v>103131746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М САТ Кейбъл ЕАД</v>
      </c>
      <c r="B806" s="105" t="str">
        <f t="shared" si="49"/>
        <v>103131746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М САТ Кейбъл ЕАД</v>
      </c>
      <c r="B807" s="105" t="str">
        <f t="shared" si="49"/>
        <v>103131746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М САТ Кейбъл ЕАД</v>
      </c>
      <c r="B808" s="105" t="str">
        <f t="shared" si="49"/>
        <v>103131746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М САТ Кейбъл ЕАД</v>
      </c>
      <c r="B809" s="105" t="str">
        <f t="shared" si="49"/>
        <v>103131746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М САТ Кейбъл ЕАД</v>
      </c>
      <c r="B810" s="105" t="str">
        <f t="shared" si="49"/>
        <v>103131746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М САТ Кейбъл ЕАД</v>
      </c>
      <c r="B811" s="105" t="str">
        <f t="shared" si="49"/>
        <v>103131746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М САТ Кейбъл ЕАД</v>
      </c>
      <c r="B812" s="105" t="str">
        <f t="shared" si="49"/>
        <v>103131746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М САТ Кейбъл ЕАД</v>
      </c>
      <c r="B813" s="105" t="str">
        <f t="shared" si="49"/>
        <v>103131746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М САТ Кейбъл ЕАД</v>
      </c>
      <c r="B814" s="105" t="str">
        <f t="shared" si="49"/>
        <v>103131746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М САТ Кейбъл ЕАД</v>
      </c>
      <c r="B815" s="105" t="str">
        <f t="shared" si="49"/>
        <v>103131746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М САТ Кейбъл ЕАД</v>
      </c>
      <c r="B816" s="105" t="str">
        <f t="shared" si="49"/>
        <v>103131746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М САТ Кейбъл ЕАД</v>
      </c>
      <c r="B817" s="105" t="str">
        <f t="shared" si="49"/>
        <v>103131746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М САТ Кейбъл ЕАД</v>
      </c>
      <c r="B818" s="105" t="str">
        <f t="shared" si="49"/>
        <v>103131746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М САТ Кейбъл ЕАД</v>
      </c>
      <c r="B819" s="105" t="str">
        <f t="shared" si="49"/>
        <v>103131746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М САТ Кейбъл ЕАД</v>
      </c>
      <c r="B820" s="105" t="str">
        <f t="shared" si="49"/>
        <v>103131746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М САТ Кейбъл ЕАД</v>
      </c>
      <c r="B821" s="105" t="str">
        <f t="shared" si="49"/>
        <v>103131746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М САТ Кейбъл ЕАД</v>
      </c>
      <c r="B822" s="105" t="str">
        <f t="shared" si="49"/>
        <v>103131746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М САТ Кейбъл ЕАД</v>
      </c>
      <c r="B823" s="105" t="str">
        <f t="shared" si="49"/>
        <v>103131746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М САТ Кейбъл ЕАД</v>
      </c>
      <c r="B824" s="105" t="str">
        <f t="shared" si="49"/>
        <v>103131746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М САТ Кейбъл ЕАД</v>
      </c>
      <c r="B825" s="105" t="str">
        <f t="shared" si="49"/>
        <v>103131746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М САТ Кейбъл ЕАД</v>
      </c>
      <c r="B826" s="105" t="str">
        <f t="shared" si="49"/>
        <v>103131746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М САТ Кейбъл ЕАД</v>
      </c>
      <c r="B827" s="105" t="str">
        <f t="shared" si="49"/>
        <v>103131746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М САТ Кейбъл ЕАД</v>
      </c>
      <c r="B828" s="105" t="str">
        <f t="shared" si="49"/>
        <v>103131746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М САТ Кейбъл ЕАД</v>
      </c>
      <c r="B829" s="105" t="str">
        <f t="shared" si="49"/>
        <v>103131746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М САТ Кейбъл ЕАД</v>
      </c>
      <c r="B830" s="105" t="str">
        <f t="shared" si="49"/>
        <v>103131746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М САТ Кейбъл ЕАД</v>
      </c>
      <c r="B831" s="105" t="str">
        <f t="shared" si="49"/>
        <v>103131746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М САТ Кейбъл ЕАД</v>
      </c>
      <c r="B832" s="105" t="str">
        <f t="shared" si="49"/>
        <v>103131746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М САТ Кейбъл ЕАД</v>
      </c>
      <c r="B833" s="105" t="str">
        <f t="shared" si="49"/>
        <v>103131746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М САТ Кейбъл ЕАД</v>
      </c>
      <c r="B834" s="105" t="str">
        <f t="shared" si="49"/>
        <v>103131746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М САТ Кейбъл ЕАД</v>
      </c>
      <c r="B835" s="105" t="str">
        <f t="shared" si="49"/>
        <v>103131746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М САТ Кейбъл ЕАД</v>
      </c>
      <c r="B836" s="105" t="str">
        <f t="shared" si="49"/>
        <v>103131746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М САТ Кейбъл ЕАД</v>
      </c>
      <c r="B837" s="105" t="str">
        <f t="shared" si="49"/>
        <v>103131746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М САТ Кейбъл ЕАД</v>
      </c>
      <c r="B838" s="105" t="str">
        <f t="shared" si="49"/>
        <v>103131746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М САТ Кейбъл ЕАД</v>
      </c>
      <c r="B839" s="105" t="str">
        <f t="shared" si="49"/>
        <v>103131746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М САТ Кейбъл ЕАД</v>
      </c>
      <c r="B840" s="105" t="str">
        <f t="shared" si="49"/>
        <v>103131746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М САТ Кейбъл ЕАД</v>
      </c>
      <c r="B841" s="105" t="str">
        <f t="shared" si="49"/>
        <v>103131746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М САТ Кейбъл ЕАД</v>
      </c>
      <c r="B842" s="105" t="str">
        <f t="shared" si="49"/>
        <v>103131746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М САТ Кейбъл ЕАД</v>
      </c>
      <c r="B843" s="105" t="str">
        <f t="shared" si="49"/>
        <v>103131746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М САТ Кейбъл ЕАД</v>
      </c>
      <c r="B844" s="105" t="str">
        <f t="shared" si="49"/>
        <v>103131746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М САТ Кейбъл ЕАД</v>
      </c>
      <c r="B845" s="105" t="str">
        <f t="shared" ref="B845:B910" si="52">pdeBulstat</f>
        <v>103131746</v>
      </c>
      <c r="C845" s="580">
        <f t="shared" ref="C845:C910" si="53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М САТ Кейбъл ЕАД</v>
      </c>
      <c r="B846" s="105" t="str">
        <f t="shared" si="52"/>
        <v>103131746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М САТ Кейбъл ЕАД</v>
      </c>
      <c r="B847" s="105" t="str">
        <f t="shared" si="52"/>
        <v>103131746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М САТ Кейбъл ЕАД</v>
      </c>
      <c r="B848" s="105" t="str">
        <f t="shared" si="52"/>
        <v>103131746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М САТ Кейбъл ЕАД</v>
      </c>
      <c r="B849" s="105" t="str">
        <f t="shared" si="52"/>
        <v>103131746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М САТ Кейбъл ЕАД</v>
      </c>
      <c r="B850" s="105" t="str">
        <f t="shared" si="52"/>
        <v>103131746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М САТ Кейбъл ЕАД</v>
      </c>
      <c r="B851" s="105" t="str">
        <f t="shared" si="52"/>
        <v>103131746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М САТ Кейбъл ЕАД</v>
      </c>
      <c r="B852" s="105" t="str">
        <f t="shared" si="52"/>
        <v>103131746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40</v>
      </c>
    </row>
    <row r="853" spans="1:8">
      <c r="A853" s="105" t="str">
        <f t="shared" si="51"/>
        <v>М САТ Кейбъл ЕАД</v>
      </c>
      <c r="B853" s="105" t="str">
        <f t="shared" si="52"/>
        <v>103131746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2939</v>
      </c>
    </row>
    <row r="854" spans="1:8">
      <c r="A854" s="105" t="str">
        <f t="shared" si="51"/>
        <v>М САТ Кейбъл ЕАД</v>
      </c>
      <c r="B854" s="105" t="str">
        <f t="shared" si="52"/>
        <v>103131746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6189</v>
      </c>
    </row>
    <row r="855" spans="1:8">
      <c r="A855" s="105" t="str">
        <f t="shared" si="51"/>
        <v>М САТ Кейбъл ЕАД</v>
      </c>
      <c r="B855" s="105" t="str">
        <f t="shared" si="52"/>
        <v>103131746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1036</v>
      </c>
    </row>
    <row r="856" spans="1:8">
      <c r="A856" s="105" t="str">
        <f t="shared" si="51"/>
        <v>М САТ Кейбъл ЕАД</v>
      </c>
      <c r="B856" s="105" t="str">
        <f t="shared" si="52"/>
        <v>103131746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271</v>
      </c>
    </row>
    <row r="857" spans="1:8">
      <c r="A857" s="105" t="str">
        <f t="shared" si="51"/>
        <v>М САТ Кейбъл ЕАД</v>
      </c>
      <c r="B857" s="105" t="str">
        <f t="shared" si="52"/>
        <v>103131746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М САТ Кейбъл ЕАД</v>
      </c>
      <c r="B858" s="105" t="str">
        <f t="shared" si="52"/>
        <v>103131746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25</v>
      </c>
    </row>
    <row r="859" spans="1:8">
      <c r="A859" s="105" t="str">
        <f t="shared" si="51"/>
        <v>М САТ Кейбъл ЕАД</v>
      </c>
      <c r="B859" s="105" t="str">
        <f t="shared" si="52"/>
        <v>103131746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10500</v>
      </c>
    </row>
    <row r="860" spans="1:8">
      <c r="A860" s="105" t="str">
        <f t="shared" si="51"/>
        <v>М САТ Кейбъл ЕАД</v>
      </c>
      <c r="B860" s="105" t="str">
        <f t="shared" si="52"/>
        <v>103131746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М САТ Кейбъл ЕАД</v>
      </c>
      <c r="B861" s="105" t="str">
        <f t="shared" si="52"/>
        <v>103131746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М САТ Кейбъл ЕАД</v>
      </c>
      <c r="B862" s="105" t="str">
        <f t="shared" si="52"/>
        <v>103131746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67</v>
      </c>
    </row>
    <row r="863" spans="1:8">
      <c r="A863" s="105" t="str">
        <f t="shared" si="51"/>
        <v>М САТ Кейбъл ЕАД</v>
      </c>
      <c r="B863" s="105" t="str">
        <f t="shared" si="52"/>
        <v>103131746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324</v>
      </c>
    </row>
    <row r="864" spans="1:8">
      <c r="A864" s="105" t="str">
        <f t="shared" si="51"/>
        <v>М САТ Кейбъл ЕАД</v>
      </c>
      <c r="B864" s="105" t="str">
        <f t="shared" si="52"/>
        <v>103131746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М САТ Кейбъл ЕАД</v>
      </c>
      <c r="B865" s="105" t="str">
        <f t="shared" si="52"/>
        <v>103131746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М САТ Кейбъл ЕАД</v>
      </c>
      <c r="B866" s="105" t="str">
        <f t="shared" si="52"/>
        <v>103131746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391</v>
      </c>
    </row>
    <row r="867" spans="1:8">
      <c r="A867" s="105" t="str">
        <f t="shared" si="51"/>
        <v>М САТ Кейбъл ЕАД</v>
      </c>
      <c r="B867" s="105" t="str">
        <f t="shared" si="52"/>
        <v>103131746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М САТ Кейбъл ЕАД</v>
      </c>
      <c r="B868" s="105" t="str">
        <f t="shared" si="52"/>
        <v>103131746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М САТ Кейбъл ЕАД</v>
      </c>
      <c r="B869" s="105" t="str">
        <f t="shared" si="52"/>
        <v>103131746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М САТ Кейбъл ЕАД</v>
      </c>
      <c r="B870" s="105" t="str">
        <f t="shared" si="52"/>
        <v>103131746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М САТ Кейбъл ЕАД</v>
      </c>
      <c r="B871" s="105" t="str">
        <f t="shared" si="52"/>
        <v>103131746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М САТ Кейбъл ЕАД</v>
      </c>
      <c r="B872" s="105" t="str">
        <f t="shared" si="52"/>
        <v>103131746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М САТ Кейбъл ЕАД</v>
      </c>
      <c r="B873" s="105" t="str">
        <f t="shared" si="52"/>
        <v>103131746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М САТ Кейбъл ЕАД</v>
      </c>
      <c r="B874" s="105" t="str">
        <f t="shared" si="52"/>
        <v>103131746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М САТ Кейбъл ЕАД</v>
      </c>
      <c r="B875" s="105" t="str">
        <f t="shared" si="52"/>
        <v>103131746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М САТ Кейбъл ЕАД</v>
      </c>
      <c r="B876" s="105" t="str">
        <f t="shared" si="52"/>
        <v>103131746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М САТ Кейбъл ЕАД</v>
      </c>
      <c r="B877" s="105" t="str">
        <f t="shared" si="52"/>
        <v>103131746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М САТ Кейбъл ЕАД</v>
      </c>
      <c r="B878" s="105" t="str">
        <f t="shared" si="52"/>
        <v>103131746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М САТ Кейбъл ЕАД</v>
      </c>
      <c r="B879" s="105" t="str">
        <f t="shared" si="52"/>
        <v>103131746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М САТ Кейбъл ЕАД</v>
      </c>
      <c r="B880" s="105" t="str">
        <f t="shared" si="52"/>
        <v>103131746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10891</v>
      </c>
    </row>
    <row r="881" spans="1:8">
      <c r="A881" s="105" t="str">
        <f t="shared" si="51"/>
        <v>М САТ Кейбъл ЕАД</v>
      </c>
      <c r="B881" s="105" t="str">
        <f t="shared" si="52"/>
        <v>103131746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М САТ Кейбъл ЕАД</v>
      </c>
      <c r="B882" s="105" t="str">
        <f t="shared" si="52"/>
        <v>103131746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58</v>
      </c>
    </row>
    <row r="883" spans="1:8">
      <c r="A883" s="105" t="str">
        <f t="shared" si="51"/>
        <v>М САТ Кейбъл ЕАД</v>
      </c>
      <c r="B883" s="105" t="str">
        <f t="shared" si="52"/>
        <v>103131746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353</v>
      </c>
    </row>
    <row r="884" spans="1:8">
      <c r="A884" s="105" t="str">
        <f t="shared" si="51"/>
        <v>М САТ Кейбъл ЕАД</v>
      </c>
      <c r="B884" s="105" t="str">
        <f t="shared" si="52"/>
        <v>103131746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8279</v>
      </c>
    </row>
    <row r="885" spans="1:8">
      <c r="A885" s="105" t="str">
        <f t="shared" si="51"/>
        <v>М САТ Кейбъл ЕАД</v>
      </c>
      <c r="B885" s="105" t="str">
        <f t="shared" si="52"/>
        <v>103131746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М САТ Кейбъл ЕАД</v>
      </c>
      <c r="B886" s="105" t="str">
        <f t="shared" si="52"/>
        <v>103131746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4</v>
      </c>
    </row>
    <row r="887" spans="1:8">
      <c r="A887" s="105" t="str">
        <f t="shared" si="51"/>
        <v>М САТ Кейбъл ЕАД</v>
      </c>
      <c r="B887" s="105" t="str">
        <f t="shared" si="52"/>
        <v>103131746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375</v>
      </c>
    </row>
    <row r="888" spans="1:8">
      <c r="A888" s="105" t="str">
        <f t="shared" si="51"/>
        <v>М САТ Кейбъл ЕАД</v>
      </c>
      <c r="B888" s="105" t="str">
        <f t="shared" si="52"/>
        <v>103131746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М САТ Кейбъл ЕАД</v>
      </c>
      <c r="B889" s="105" t="str">
        <f t="shared" si="52"/>
        <v>103131746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9069</v>
      </c>
    </row>
    <row r="890" spans="1:8">
      <c r="A890" s="105" t="str">
        <f t="shared" si="51"/>
        <v>М САТ Кейбъл ЕАД</v>
      </c>
      <c r="B890" s="105" t="str">
        <f t="shared" si="52"/>
        <v>103131746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М САТ Кейбъл ЕАД</v>
      </c>
      <c r="B891" s="105" t="str">
        <f t="shared" si="52"/>
        <v>103131746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М САТ Кейбъл ЕАД</v>
      </c>
      <c r="B892" s="105" t="str">
        <f t="shared" si="52"/>
        <v>103131746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5</v>
      </c>
    </row>
    <row r="893" spans="1:8">
      <c r="A893" s="105" t="str">
        <f t="shared" si="51"/>
        <v>М САТ Кейбъл ЕАД</v>
      </c>
      <c r="B893" s="105" t="str">
        <f t="shared" si="52"/>
        <v>103131746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М САТ Кейбъл ЕАД</v>
      </c>
      <c r="B894" s="105" t="str">
        <f t="shared" si="52"/>
        <v>103131746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М САТ Кейбъл ЕАД</v>
      </c>
      <c r="B895" s="105" t="str">
        <f t="shared" si="52"/>
        <v>103131746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М САТ Кейбъл ЕАД</v>
      </c>
      <c r="B896" s="105" t="str">
        <f t="shared" si="52"/>
        <v>103131746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5</v>
      </c>
    </row>
    <row r="897" spans="1:8">
      <c r="A897" s="105" t="str">
        <f t="shared" si="51"/>
        <v>М САТ Кейбъл ЕАД</v>
      </c>
      <c r="B897" s="105" t="str">
        <f t="shared" si="52"/>
        <v>103131746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30486</v>
      </c>
    </row>
    <row r="898" spans="1:8">
      <c r="A898" s="105" t="str">
        <f t="shared" si="51"/>
        <v>М САТ Кейбъл ЕАД</v>
      </c>
      <c r="B898" s="105" t="str">
        <f t="shared" si="52"/>
        <v>103131746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30486</v>
      </c>
    </row>
    <row r="899" spans="1:8">
      <c r="A899" s="105" t="str">
        <f t="shared" si="51"/>
        <v>М САТ Кейбъл ЕАД</v>
      </c>
      <c r="B899" s="105" t="str">
        <f t="shared" si="52"/>
        <v>103131746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М САТ Кейбъл ЕАД</v>
      </c>
      <c r="B900" s="105" t="str">
        <f t="shared" si="52"/>
        <v>103131746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М САТ Кейбъл ЕАД</v>
      </c>
      <c r="B901" s="105" t="str">
        <f t="shared" si="52"/>
        <v>103131746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М САТ Кейбъл ЕАД</v>
      </c>
      <c r="B902" s="105" t="str">
        <f t="shared" si="52"/>
        <v>103131746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М САТ Кейбъл ЕАД</v>
      </c>
      <c r="B903" s="105" t="str">
        <f t="shared" si="52"/>
        <v>103131746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М САТ Кейбъл ЕАД</v>
      </c>
      <c r="B904" s="105" t="str">
        <f t="shared" si="52"/>
        <v>103131746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М САТ Кейбъл ЕАД</v>
      </c>
      <c r="B905" s="105" t="str">
        <f t="shared" si="52"/>
        <v>103131746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М САТ Кейбъл ЕАД</v>
      </c>
      <c r="B906" s="105" t="str">
        <f t="shared" si="52"/>
        <v>103131746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М САТ Кейбъл ЕАД</v>
      </c>
      <c r="B907" s="105" t="str">
        <f t="shared" si="52"/>
        <v>103131746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М САТ Кейбъл ЕАД</v>
      </c>
      <c r="B908" s="105" t="str">
        <f t="shared" si="52"/>
        <v>103131746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30486</v>
      </c>
    </row>
    <row r="909" spans="1:8">
      <c r="A909" s="105" t="str">
        <f t="shared" si="51"/>
        <v>М САТ Кейбъл ЕАД</v>
      </c>
      <c r="B909" s="105" t="str">
        <f t="shared" si="52"/>
        <v>103131746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М САТ Кейбъл ЕАД</v>
      </c>
      <c r="B910" s="105" t="str">
        <f t="shared" si="52"/>
        <v>103131746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39560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М САТ Кейбъл ЕАД</v>
      </c>
      <c r="B912" s="105" t="str">
        <f t="shared" ref="B912:B975" si="55">pdeBulstat</f>
        <v>103131746</v>
      </c>
      <c r="C912" s="580">
        <f t="shared" ref="C912:C975" si="56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М САТ Кейбъл ЕАД</v>
      </c>
      <c r="B913" s="105" t="str">
        <f t="shared" si="55"/>
        <v>103131746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10140</v>
      </c>
    </row>
    <row r="914" spans="1:8">
      <c r="A914" s="105" t="str">
        <f t="shared" si="54"/>
        <v>М САТ Кейбъл ЕАД</v>
      </c>
      <c r="B914" s="105" t="str">
        <f t="shared" si="55"/>
        <v>103131746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10140</v>
      </c>
    </row>
    <row r="915" spans="1:8">
      <c r="A915" s="105" t="str">
        <f t="shared" si="54"/>
        <v>М САТ Кейбъл ЕАД</v>
      </c>
      <c r="B915" s="105" t="str">
        <f t="shared" si="55"/>
        <v>103131746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М САТ Кейбъл ЕАД</v>
      </c>
      <c r="B916" s="105" t="str">
        <f t="shared" si="55"/>
        <v>103131746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>
      <c r="A917" s="105" t="str">
        <f t="shared" si="54"/>
        <v>М САТ Кейбъл ЕАД</v>
      </c>
      <c r="B917" s="105" t="str">
        <f t="shared" si="55"/>
        <v>103131746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М САТ Кейбъл ЕАД</v>
      </c>
      <c r="B918" s="105" t="str">
        <f t="shared" si="55"/>
        <v>103131746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>
      <c r="A919" s="105" t="str">
        <f t="shared" si="54"/>
        <v>М САТ Кейбъл ЕАД</v>
      </c>
      <c r="B919" s="105" t="str">
        <f t="shared" si="55"/>
        <v>103131746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М САТ Кейбъл ЕАД</v>
      </c>
      <c r="B920" s="105" t="str">
        <f t="shared" si="55"/>
        <v>103131746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>
      <c r="A921" s="105" t="str">
        <f t="shared" si="54"/>
        <v>М САТ Кейбъл ЕАД</v>
      </c>
      <c r="B921" s="105" t="str">
        <f t="shared" si="55"/>
        <v>103131746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10140</v>
      </c>
    </row>
    <row r="922" spans="1:8">
      <c r="A922" s="105" t="str">
        <f t="shared" si="54"/>
        <v>М САТ Кейбъл ЕАД</v>
      </c>
      <c r="B922" s="105" t="str">
        <f t="shared" si="55"/>
        <v>103131746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61</v>
      </c>
    </row>
    <row r="923" spans="1:8">
      <c r="A923" s="105" t="str">
        <f t="shared" si="54"/>
        <v>М САТ Кейбъл ЕАД</v>
      </c>
      <c r="B923" s="105" t="str">
        <f t="shared" si="55"/>
        <v>103131746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86</v>
      </c>
    </row>
    <row r="924" spans="1:8">
      <c r="A924" s="105" t="str">
        <f t="shared" si="54"/>
        <v>М САТ Кейбъл ЕАД</v>
      </c>
      <c r="B924" s="105" t="str">
        <f t="shared" si="55"/>
        <v>103131746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>
      <c r="A925" s="105" t="str">
        <f t="shared" si="54"/>
        <v>М САТ Кейбъл ЕАД</v>
      </c>
      <c r="B925" s="105" t="str">
        <f t="shared" si="55"/>
        <v>103131746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86</v>
      </c>
    </row>
    <row r="926" spans="1:8">
      <c r="A926" s="105" t="str">
        <f t="shared" si="54"/>
        <v>М САТ Кейбъл ЕАД</v>
      </c>
      <c r="B926" s="105" t="str">
        <f t="shared" si="55"/>
        <v>103131746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>
      <c r="A927" s="105" t="str">
        <f t="shared" si="54"/>
        <v>М САТ Кейбъл ЕАД</v>
      </c>
      <c r="B927" s="105" t="str">
        <f t="shared" si="55"/>
        <v>103131746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1436</v>
      </c>
    </row>
    <row r="928" spans="1:8">
      <c r="A928" s="105" t="str">
        <f t="shared" si="54"/>
        <v>М САТ Кейбъл ЕАД</v>
      </c>
      <c r="B928" s="105" t="str">
        <f t="shared" si="55"/>
        <v>103131746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10</v>
      </c>
    </row>
    <row r="929" spans="1:8">
      <c r="A929" s="105" t="str">
        <f t="shared" si="54"/>
        <v>М САТ Кейбъл ЕАД</v>
      </c>
      <c r="B929" s="105" t="str">
        <f t="shared" si="55"/>
        <v>103131746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>
      <c r="A930" s="105" t="str">
        <f t="shared" si="54"/>
        <v>М САТ Кейбъл ЕАД</v>
      </c>
      <c r="B930" s="105" t="str">
        <f t="shared" si="55"/>
        <v>103131746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М САТ Кейбъл ЕАД</v>
      </c>
      <c r="B931" s="105" t="str">
        <f t="shared" si="55"/>
        <v>103131746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М САТ Кейбъл ЕАД</v>
      </c>
      <c r="B932" s="105" t="str">
        <f t="shared" si="55"/>
        <v>103131746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>
      <c r="A933" s="105" t="str">
        <f t="shared" si="54"/>
        <v>М САТ Кейбъл ЕАД</v>
      </c>
      <c r="B933" s="105" t="str">
        <f t="shared" si="55"/>
        <v>103131746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>
      <c r="A934" s="105" t="str">
        <f t="shared" si="54"/>
        <v>М САТ Кейбъл ЕАД</v>
      </c>
      <c r="B934" s="105" t="str">
        <f t="shared" si="55"/>
        <v>103131746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>
      <c r="A935" s="105" t="str">
        <f t="shared" si="54"/>
        <v>М САТ Кейбъл ЕАД</v>
      </c>
      <c r="B935" s="105" t="str">
        <f t="shared" si="55"/>
        <v>103131746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М САТ Кейбъл ЕАД</v>
      </c>
      <c r="B936" s="105" t="str">
        <f t="shared" si="55"/>
        <v>103131746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>
      <c r="A937" s="105" t="str">
        <f t="shared" si="54"/>
        <v>М САТ Кейбъл ЕАД</v>
      </c>
      <c r="B937" s="105" t="str">
        <f t="shared" si="55"/>
        <v>103131746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13</v>
      </c>
    </row>
    <row r="938" spans="1:8">
      <c r="A938" s="105" t="str">
        <f t="shared" si="54"/>
        <v>М САТ Кейбъл ЕАД</v>
      </c>
      <c r="B938" s="105" t="str">
        <f t="shared" si="55"/>
        <v>103131746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М САТ Кейбъл ЕАД</v>
      </c>
      <c r="B939" s="105" t="str">
        <f t="shared" si="55"/>
        <v>103131746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М САТ Кейбъл ЕАД</v>
      </c>
      <c r="B940" s="105" t="str">
        <f t="shared" si="55"/>
        <v>103131746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>
      <c r="A941" s="105" t="str">
        <f t="shared" si="54"/>
        <v>М САТ Кейбъл ЕАД</v>
      </c>
      <c r="B941" s="105" t="str">
        <f t="shared" si="55"/>
        <v>103131746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13</v>
      </c>
    </row>
    <row r="942" spans="1:8">
      <c r="A942" s="105" t="str">
        <f t="shared" si="54"/>
        <v>М САТ Кейбъл ЕАД</v>
      </c>
      <c r="B942" s="105" t="str">
        <f t="shared" si="55"/>
        <v>103131746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1545</v>
      </c>
    </row>
    <row r="943" spans="1:8">
      <c r="A943" s="105" t="str">
        <f t="shared" si="54"/>
        <v>М САТ Кейбъл ЕАД</v>
      </c>
      <c r="B943" s="105" t="str">
        <f t="shared" si="55"/>
        <v>103131746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11746</v>
      </c>
    </row>
    <row r="944" spans="1:8">
      <c r="A944" s="105" t="str">
        <f t="shared" si="54"/>
        <v>М САТ Кейбъл ЕАД</v>
      </c>
      <c r="B944" s="105" t="str">
        <f t="shared" si="55"/>
        <v>103131746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М САТ Кейбъл ЕАД</v>
      </c>
      <c r="B945" s="105" t="str">
        <f t="shared" si="55"/>
        <v>103131746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10140</v>
      </c>
    </row>
    <row r="946" spans="1:8">
      <c r="A946" s="105" t="str">
        <f t="shared" si="54"/>
        <v>М САТ Кейбъл ЕАД</v>
      </c>
      <c r="B946" s="105" t="str">
        <f t="shared" si="55"/>
        <v>103131746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10140</v>
      </c>
    </row>
    <row r="947" spans="1:8">
      <c r="A947" s="105" t="str">
        <f t="shared" si="54"/>
        <v>М САТ Кейбъл ЕАД</v>
      </c>
      <c r="B947" s="105" t="str">
        <f t="shared" si="55"/>
        <v>103131746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М САТ Кейбъл ЕАД</v>
      </c>
      <c r="B948" s="105" t="str">
        <f t="shared" si="55"/>
        <v>103131746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М САТ Кейбъл ЕАД</v>
      </c>
      <c r="B949" s="105" t="str">
        <f t="shared" si="55"/>
        <v>103131746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М САТ Кейбъл ЕАД</v>
      </c>
      <c r="B950" s="105" t="str">
        <f t="shared" si="55"/>
        <v>103131746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М САТ Кейбъл ЕАД</v>
      </c>
      <c r="B951" s="105" t="str">
        <f t="shared" si="55"/>
        <v>103131746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М САТ Кейбъл ЕАД</v>
      </c>
      <c r="B952" s="105" t="str">
        <f t="shared" si="55"/>
        <v>103131746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М САТ Кейбъл ЕАД</v>
      </c>
      <c r="B953" s="105" t="str">
        <f t="shared" si="55"/>
        <v>103131746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10140</v>
      </c>
    </row>
    <row r="954" spans="1:8">
      <c r="A954" s="105" t="str">
        <f t="shared" si="54"/>
        <v>М САТ Кейбъл ЕАД</v>
      </c>
      <c r="B954" s="105" t="str">
        <f t="shared" si="55"/>
        <v>103131746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61</v>
      </c>
    </row>
    <row r="955" spans="1:8">
      <c r="A955" s="105" t="str">
        <f t="shared" si="54"/>
        <v>М САТ Кейбъл ЕАД</v>
      </c>
      <c r="B955" s="105" t="str">
        <f t="shared" si="55"/>
        <v>103131746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86</v>
      </c>
    </row>
    <row r="956" spans="1:8">
      <c r="A956" s="105" t="str">
        <f t="shared" si="54"/>
        <v>М САТ Кейбъл ЕАД</v>
      </c>
      <c r="B956" s="105" t="str">
        <f t="shared" si="55"/>
        <v>103131746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>
      <c r="A957" s="105" t="str">
        <f t="shared" si="54"/>
        <v>М САТ Кейбъл ЕАД</v>
      </c>
      <c r="B957" s="105" t="str">
        <f t="shared" si="55"/>
        <v>103131746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86</v>
      </c>
    </row>
    <row r="958" spans="1:8">
      <c r="A958" s="105" t="str">
        <f t="shared" si="54"/>
        <v>М САТ Кейбъл ЕАД</v>
      </c>
      <c r="B958" s="105" t="str">
        <f t="shared" si="55"/>
        <v>103131746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>
      <c r="A959" s="105" t="str">
        <f t="shared" si="54"/>
        <v>М САТ Кейбъл ЕАД</v>
      </c>
      <c r="B959" s="105" t="str">
        <f t="shared" si="55"/>
        <v>103131746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1436</v>
      </c>
    </row>
    <row r="960" spans="1:8">
      <c r="A960" s="105" t="str">
        <f t="shared" si="54"/>
        <v>М САТ Кейбъл ЕАД</v>
      </c>
      <c r="B960" s="105" t="str">
        <f t="shared" si="55"/>
        <v>103131746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10</v>
      </c>
    </row>
    <row r="961" spans="1:8">
      <c r="A961" s="105" t="str">
        <f t="shared" si="54"/>
        <v>М САТ Кейбъл ЕАД</v>
      </c>
      <c r="B961" s="105" t="str">
        <f t="shared" si="55"/>
        <v>103131746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>
      <c r="A962" s="105" t="str">
        <f t="shared" si="54"/>
        <v>М САТ Кейбъл ЕАД</v>
      </c>
      <c r="B962" s="105" t="str">
        <f t="shared" si="55"/>
        <v>103131746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М САТ Кейбъл ЕАД</v>
      </c>
      <c r="B963" s="105" t="str">
        <f t="shared" si="55"/>
        <v>103131746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М САТ Кейбъл ЕАД</v>
      </c>
      <c r="B964" s="105" t="str">
        <f t="shared" si="55"/>
        <v>103131746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>
      <c r="A965" s="105" t="str">
        <f t="shared" si="54"/>
        <v>М САТ Кейбъл ЕАД</v>
      </c>
      <c r="B965" s="105" t="str">
        <f t="shared" si="55"/>
        <v>103131746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>
      <c r="A966" s="105" t="str">
        <f t="shared" si="54"/>
        <v>М САТ Кейбъл ЕАД</v>
      </c>
      <c r="B966" s="105" t="str">
        <f t="shared" si="55"/>
        <v>103131746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>
      <c r="A967" s="105" t="str">
        <f t="shared" si="54"/>
        <v>М САТ Кейбъл ЕАД</v>
      </c>
      <c r="B967" s="105" t="str">
        <f t="shared" si="55"/>
        <v>103131746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М САТ Кейбъл ЕАД</v>
      </c>
      <c r="B968" s="105" t="str">
        <f t="shared" si="55"/>
        <v>103131746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>
      <c r="A969" s="105" t="str">
        <f t="shared" si="54"/>
        <v>М САТ Кейбъл ЕАД</v>
      </c>
      <c r="B969" s="105" t="str">
        <f t="shared" si="55"/>
        <v>103131746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13</v>
      </c>
    </row>
    <row r="970" spans="1:8">
      <c r="A970" s="105" t="str">
        <f t="shared" si="54"/>
        <v>М САТ Кейбъл ЕАД</v>
      </c>
      <c r="B970" s="105" t="str">
        <f t="shared" si="55"/>
        <v>103131746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М САТ Кейбъл ЕАД</v>
      </c>
      <c r="B971" s="105" t="str">
        <f t="shared" si="55"/>
        <v>103131746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М САТ Кейбъл ЕАД</v>
      </c>
      <c r="B972" s="105" t="str">
        <f t="shared" si="55"/>
        <v>103131746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>
      <c r="A973" s="105" t="str">
        <f t="shared" si="54"/>
        <v>М САТ Кейбъл ЕАД</v>
      </c>
      <c r="B973" s="105" t="str">
        <f t="shared" si="55"/>
        <v>103131746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13</v>
      </c>
    </row>
    <row r="974" spans="1:8">
      <c r="A974" s="105" t="str">
        <f t="shared" si="54"/>
        <v>М САТ Кейбъл ЕАД</v>
      </c>
      <c r="B974" s="105" t="str">
        <f t="shared" si="55"/>
        <v>103131746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1545</v>
      </c>
    </row>
    <row r="975" spans="1:8">
      <c r="A975" s="105" t="str">
        <f t="shared" si="54"/>
        <v>М САТ Кейбъл ЕАД</v>
      </c>
      <c r="B975" s="105" t="str">
        <f t="shared" si="55"/>
        <v>103131746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11746</v>
      </c>
    </row>
    <row r="976" spans="1:8">
      <c r="A976" s="105" t="str">
        <f t="shared" ref="A976:A1039" si="57">pdeName</f>
        <v>М САТ Кейбъл ЕАД</v>
      </c>
      <c r="B976" s="105" t="str">
        <f t="shared" ref="B976:B1039" si="58">pdeBulstat</f>
        <v>103131746</v>
      </c>
      <c r="C976" s="580">
        <f t="shared" ref="C976:C1039" si="5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М САТ Кейбъл ЕАД</v>
      </c>
      <c r="B977" s="105" t="str">
        <f t="shared" si="58"/>
        <v>103131746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>
      <c r="A978" s="105" t="str">
        <f t="shared" si="57"/>
        <v>М САТ Кейбъл ЕАД</v>
      </c>
      <c r="B978" s="105" t="str">
        <f t="shared" si="58"/>
        <v>103131746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>
      <c r="A979" s="105" t="str">
        <f t="shared" si="57"/>
        <v>М САТ Кейбъл ЕАД</v>
      </c>
      <c r="B979" s="105" t="str">
        <f t="shared" si="58"/>
        <v>103131746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М САТ Кейбъл ЕАД</v>
      </c>
      <c r="B980" s="105" t="str">
        <f t="shared" si="58"/>
        <v>103131746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>
      <c r="A981" s="105" t="str">
        <f t="shared" si="57"/>
        <v>М САТ Кейбъл ЕАД</v>
      </c>
      <c r="B981" s="105" t="str">
        <f t="shared" si="58"/>
        <v>103131746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М САТ Кейбъл ЕАД</v>
      </c>
      <c r="B982" s="105" t="str">
        <f t="shared" si="58"/>
        <v>103131746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>
      <c r="A983" s="105" t="str">
        <f t="shared" si="57"/>
        <v>М САТ Кейбъл ЕАД</v>
      </c>
      <c r="B983" s="105" t="str">
        <f t="shared" si="58"/>
        <v>103131746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М САТ Кейбъл ЕАД</v>
      </c>
      <c r="B984" s="105" t="str">
        <f t="shared" si="58"/>
        <v>103131746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>
      <c r="A985" s="105" t="str">
        <f t="shared" si="57"/>
        <v>М САТ Кейбъл ЕАД</v>
      </c>
      <c r="B985" s="105" t="str">
        <f t="shared" si="58"/>
        <v>103131746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>
      <c r="A986" s="105" t="str">
        <f t="shared" si="57"/>
        <v>М САТ Кейбъл ЕАД</v>
      </c>
      <c r="B986" s="105" t="str">
        <f t="shared" si="58"/>
        <v>103131746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М САТ Кейбъл ЕАД</v>
      </c>
      <c r="B987" s="105" t="str">
        <f t="shared" si="58"/>
        <v>103131746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М САТ Кейбъл ЕАД</v>
      </c>
      <c r="B988" s="105" t="str">
        <f t="shared" si="58"/>
        <v>103131746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М САТ Кейбъл ЕАД</v>
      </c>
      <c r="B989" s="105" t="str">
        <f t="shared" si="58"/>
        <v>103131746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М САТ Кейбъл ЕАД</v>
      </c>
      <c r="B990" s="105" t="str">
        <f t="shared" si="58"/>
        <v>103131746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М САТ Кейбъл ЕАД</v>
      </c>
      <c r="B991" s="105" t="str">
        <f t="shared" si="58"/>
        <v>103131746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М САТ Кейбъл ЕАД</v>
      </c>
      <c r="B992" s="105" t="str">
        <f t="shared" si="58"/>
        <v>103131746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М САТ Кейбъл ЕАД</v>
      </c>
      <c r="B993" s="105" t="str">
        <f t="shared" si="58"/>
        <v>103131746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М САТ Кейбъл ЕАД</v>
      </c>
      <c r="B994" s="105" t="str">
        <f t="shared" si="58"/>
        <v>103131746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М САТ Кейбъл ЕАД</v>
      </c>
      <c r="B995" s="105" t="str">
        <f t="shared" si="58"/>
        <v>103131746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М САТ Кейбъл ЕАД</v>
      </c>
      <c r="B996" s="105" t="str">
        <f t="shared" si="58"/>
        <v>103131746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М САТ Кейбъл ЕАД</v>
      </c>
      <c r="B997" s="105" t="str">
        <f t="shared" si="58"/>
        <v>103131746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М САТ Кейбъл ЕАД</v>
      </c>
      <c r="B998" s="105" t="str">
        <f t="shared" si="58"/>
        <v>103131746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М САТ Кейбъл ЕАД</v>
      </c>
      <c r="B999" s="105" t="str">
        <f t="shared" si="58"/>
        <v>103131746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М САТ Кейбъл ЕАД</v>
      </c>
      <c r="B1000" s="105" t="str">
        <f t="shared" si="58"/>
        <v>103131746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М САТ Кейбъл ЕАД</v>
      </c>
      <c r="B1001" s="105" t="str">
        <f t="shared" si="58"/>
        <v>103131746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М САТ Кейбъл ЕАД</v>
      </c>
      <c r="B1002" s="105" t="str">
        <f t="shared" si="58"/>
        <v>103131746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М САТ Кейбъл ЕАД</v>
      </c>
      <c r="B1003" s="105" t="str">
        <f t="shared" si="58"/>
        <v>103131746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М САТ Кейбъл ЕАД</v>
      </c>
      <c r="B1004" s="105" t="str">
        <f t="shared" si="58"/>
        <v>103131746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М САТ Кейбъл ЕАД</v>
      </c>
      <c r="B1005" s="105" t="str">
        <f t="shared" si="58"/>
        <v>103131746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М САТ Кейбъл ЕАД</v>
      </c>
      <c r="B1006" s="105" t="str">
        <f t="shared" si="58"/>
        <v>103131746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М САТ Кейбъл ЕАД</v>
      </c>
      <c r="B1007" s="105" t="str">
        <f t="shared" si="58"/>
        <v>103131746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>
      <c r="A1008" s="105" t="str">
        <f t="shared" si="57"/>
        <v>М САТ Кейбъл ЕАД</v>
      </c>
      <c r="B1008" s="105" t="str">
        <f t="shared" si="58"/>
        <v>103131746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154</v>
      </c>
    </row>
    <row r="1009" spans="1:8">
      <c r="A1009" s="105" t="str">
        <f t="shared" si="57"/>
        <v>М САТ Кейбъл ЕАД</v>
      </c>
      <c r="B1009" s="105" t="str">
        <f t="shared" si="58"/>
        <v>103131746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154</v>
      </c>
    </row>
    <row r="1010" spans="1:8">
      <c r="A1010" s="105" t="str">
        <f t="shared" si="57"/>
        <v>М САТ Кейбъл ЕАД</v>
      </c>
      <c r="B1010" s="105" t="str">
        <f t="shared" si="58"/>
        <v>103131746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М САТ Кейбъл ЕАД</v>
      </c>
      <c r="B1011" s="105" t="str">
        <f t="shared" si="58"/>
        <v>103131746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М САТ Кейбъл ЕАД</v>
      </c>
      <c r="B1012" s="105" t="str">
        <f t="shared" si="58"/>
        <v>103131746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6164</v>
      </c>
    </row>
    <row r="1013" spans="1:8">
      <c r="A1013" s="105" t="str">
        <f t="shared" si="57"/>
        <v>М САТ Кейбъл ЕАД</v>
      </c>
      <c r="B1013" s="105" t="str">
        <f t="shared" si="58"/>
        <v>103131746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6164</v>
      </c>
    </row>
    <row r="1014" spans="1:8">
      <c r="A1014" s="105" t="str">
        <f t="shared" si="57"/>
        <v>М САТ Кейбъл ЕАД</v>
      </c>
      <c r="B1014" s="105" t="str">
        <f t="shared" si="58"/>
        <v>103131746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М САТ Кейбъл ЕАД</v>
      </c>
      <c r="B1015" s="105" t="str">
        <f t="shared" si="58"/>
        <v>103131746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М САТ Кейбъл ЕАД</v>
      </c>
      <c r="B1016" s="105" t="str">
        <f t="shared" si="58"/>
        <v>103131746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М САТ Кейбъл ЕАД</v>
      </c>
      <c r="B1017" s="105" t="str">
        <f t="shared" si="58"/>
        <v>103131746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М САТ Кейбъл ЕАД</v>
      </c>
      <c r="B1018" s="105" t="str">
        <f t="shared" si="58"/>
        <v>103131746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М САТ Кейбъл ЕАД</v>
      </c>
      <c r="B1019" s="105" t="str">
        <f t="shared" si="58"/>
        <v>103131746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10086</v>
      </c>
    </row>
    <row r="1020" spans="1:8">
      <c r="A1020" s="105" t="str">
        <f t="shared" si="57"/>
        <v>М САТ Кейбъл ЕАД</v>
      </c>
      <c r="B1020" s="105" t="str">
        <f t="shared" si="58"/>
        <v>103131746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20</v>
      </c>
    </row>
    <row r="1021" spans="1:8">
      <c r="A1021" s="105" t="str">
        <f t="shared" si="57"/>
        <v>М САТ Кейбъл ЕАД</v>
      </c>
      <c r="B1021" s="105" t="str">
        <f t="shared" si="58"/>
        <v>103131746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М САТ Кейбъл ЕАД</v>
      </c>
      <c r="B1022" s="105" t="str">
        <f t="shared" si="58"/>
        <v>103131746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16424</v>
      </c>
    </row>
    <row r="1023" spans="1:8">
      <c r="A1023" s="105" t="str">
        <f t="shared" si="57"/>
        <v>М САТ Кейбъл ЕАД</v>
      </c>
      <c r="B1023" s="105" t="str">
        <f t="shared" si="58"/>
        <v>103131746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>
      <c r="A1024" s="105" t="str">
        <f t="shared" si="57"/>
        <v>М САТ Кейбъл ЕАД</v>
      </c>
      <c r="B1024" s="105" t="str">
        <f t="shared" si="58"/>
        <v>103131746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148</v>
      </c>
    </row>
    <row r="1025" spans="1:8">
      <c r="A1025" s="105" t="str">
        <f t="shared" si="57"/>
        <v>М САТ Кейбъл ЕАД</v>
      </c>
      <c r="B1025" s="105" t="str">
        <f t="shared" si="58"/>
        <v>103131746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144</v>
      </c>
    </row>
    <row r="1026" spans="1:8">
      <c r="A1026" s="105" t="str">
        <f t="shared" si="57"/>
        <v>М САТ Кейбъл ЕАД</v>
      </c>
      <c r="B1026" s="105" t="str">
        <f t="shared" si="58"/>
        <v>103131746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>
      <c r="A1027" s="105" t="str">
        <f t="shared" si="57"/>
        <v>М САТ Кейбъл ЕАД</v>
      </c>
      <c r="B1027" s="105" t="str">
        <f t="shared" si="58"/>
        <v>103131746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4</v>
      </c>
    </row>
    <row r="1028" spans="1:8">
      <c r="A1028" s="105" t="str">
        <f t="shared" si="57"/>
        <v>М САТ Кейбъл ЕАД</v>
      </c>
      <c r="B1028" s="105" t="str">
        <f t="shared" si="58"/>
        <v>103131746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>
      <c r="A1029" s="105" t="str">
        <f t="shared" si="57"/>
        <v>М САТ Кейбъл ЕАД</v>
      </c>
      <c r="B1029" s="105" t="str">
        <f t="shared" si="58"/>
        <v>103131746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>
      <c r="A1030" s="105" t="str">
        <f t="shared" si="57"/>
        <v>М САТ Кейбъл ЕАД</v>
      </c>
      <c r="B1030" s="105" t="str">
        <f t="shared" si="58"/>
        <v>103131746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М САТ Кейбъл ЕАД</v>
      </c>
      <c r="B1031" s="105" t="str">
        <f t="shared" si="58"/>
        <v>103131746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М САТ Кейбъл ЕАД</v>
      </c>
      <c r="B1032" s="105" t="str">
        <f t="shared" si="58"/>
        <v>103131746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М САТ Кейбъл ЕАД</v>
      </c>
      <c r="B1033" s="105" t="str">
        <f t="shared" si="58"/>
        <v>103131746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>
      <c r="A1034" s="105" t="str">
        <f t="shared" si="57"/>
        <v>М САТ Кейбъл ЕАД</v>
      </c>
      <c r="B1034" s="105" t="str">
        <f t="shared" si="58"/>
        <v>103131746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М САТ Кейбъл ЕАД</v>
      </c>
      <c r="B1035" s="105" t="str">
        <f t="shared" si="58"/>
        <v>103131746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М САТ Кейбъл ЕАД</v>
      </c>
      <c r="B1036" s="105" t="str">
        <f t="shared" si="58"/>
        <v>103131746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>
      <c r="A1037" s="105" t="str">
        <f t="shared" si="57"/>
        <v>М САТ Кейбъл ЕАД</v>
      </c>
      <c r="B1037" s="105" t="str">
        <f t="shared" si="58"/>
        <v>103131746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М САТ Кейбъл ЕАД</v>
      </c>
      <c r="B1038" s="105" t="str">
        <f t="shared" si="58"/>
        <v>103131746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9340</v>
      </c>
    </row>
    <row r="1039" spans="1:8">
      <c r="A1039" s="105" t="str">
        <f t="shared" si="57"/>
        <v>М САТ Кейбъл ЕАД</v>
      </c>
      <c r="B1039" s="105" t="str">
        <f t="shared" si="58"/>
        <v>103131746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7728</v>
      </c>
    </row>
    <row r="1040" spans="1:8">
      <c r="A1040" s="105" t="str">
        <f t="shared" ref="A1040:A1103" si="60">pdeName</f>
        <v>М САТ Кейбъл ЕАД</v>
      </c>
      <c r="B1040" s="105" t="str">
        <f t="shared" ref="B1040:B1103" si="61">pdeBulstat</f>
        <v>103131746</v>
      </c>
      <c r="C1040" s="580">
        <f t="shared" ref="C1040:C1103" si="62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1035</v>
      </c>
    </row>
    <row r="1041" spans="1:8">
      <c r="A1041" s="105" t="str">
        <f t="shared" si="60"/>
        <v>М САТ Кейбъл ЕАД</v>
      </c>
      <c r="B1041" s="105" t="str">
        <f t="shared" si="61"/>
        <v>103131746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</v>
      </c>
    </row>
    <row r="1042" spans="1:8">
      <c r="A1042" s="105" t="str">
        <f t="shared" si="60"/>
        <v>М САТ Кейбъл ЕАД</v>
      </c>
      <c r="B1042" s="105" t="str">
        <f t="shared" si="61"/>
        <v>103131746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322</v>
      </c>
    </row>
    <row r="1043" spans="1:8">
      <c r="A1043" s="105" t="str">
        <f t="shared" si="60"/>
        <v>М САТ Кейбъл ЕАД</v>
      </c>
      <c r="B1043" s="105" t="str">
        <f t="shared" si="61"/>
        <v>103131746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160</v>
      </c>
    </row>
    <row r="1044" spans="1:8">
      <c r="A1044" s="105" t="str">
        <f t="shared" si="60"/>
        <v>М САТ Кейбъл ЕАД</v>
      </c>
      <c r="B1044" s="105" t="str">
        <f t="shared" si="61"/>
        <v>103131746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>
      <c r="A1045" s="105" t="str">
        <f t="shared" si="60"/>
        <v>М САТ Кейбъл ЕАД</v>
      </c>
      <c r="B1045" s="105" t="str">
        <f t="shared" si="61"/>
        <v>103131746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137</v>
      </c>
    </row>
    <row r="1046" spans="1:8">
      <c r="A1046" s="105" t="str">
        <f t="shared" si="60"/>
        <v>М САТ Кейбъл ЕАД</v>
      </c>
      <c r="B1046" s="105" t="str">
        <f t="shared" si="61"/>
        <v>103131746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23</v>
      </c>
    </row>
    <row r="1047" spans="1:8">
      <c r="A1047" s="105" t="str">
        <f t="shared" si="60"/>
        <v>М САТ Кейбъл ЕАД</v>
      </c>
      <c r="B1047" s="105" t="str">
        <f t="shared" si="61"/>
        <v>103131746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94</v>
      </c>
    </row>
    <row r="1048" spans="1:8">
      <c r="A1048" s="105" t="str">
        <f t="shared" si="60"/>
        <v>М САТ Кейбъл ЕАД</v>
      </c>
      <c r="B1048" s="105" t="str">
        <f t="shared" si="61"/>
        <v>103131746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1314</v>
      </c>
    </row>
    <row r="1049" spans="1:8">
      <c r="A1049" s="105" t="str">
        <f t="shared" si="60"/>
        <v>М САТ Кейбъл ЕАД</v>
      </c>
      <c r="B1049" s="105" t="str">
        <f t="shared" si="61"/>
        <v>103131746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10802</v>
      </c>
    </row>
    <row r="1050" spans="1:8">
      <c r="A1050" s="105" t="str">
        <f t="shared" si="60"/>
        <v>М САТ Кейбъл ЕАД</v>
      </c>
      <c r="B1050" s="105" t="str">
        <f t="shared" si="61"/>
        <v>103131746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27226</v>
      </c>
    </row>
    <row r="1051" spans="1:8">
      <c r="A1051" s="105" t="str">
        <f t="shared" si="60"/>
        <v>М САТ Кейбъл ЕАД</v>
      </c>
      <c r="B1051" s="105" t="str">
        <f t="shared" si="61"/>
        <v>103131746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154</v>
      </c>
    </row>
    <row r="1052" spans="1:8">
      <c r="A1052" s="105" t="str">
        <f t="shared" si="60"/>
        <v>М САТ Кейбъл ЕАД</v>
      </c>
      <c r="B1052" s="105" t="str">
        <f t="shared" si="61"/>
        <v>103131746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154</v>
      </c>
    </row>
    <row r="1053" spans="1:8">
      <c r="A1053" s="105" t="str">
        <f t="shared" si="60"/>
        <v>М САТ Кейбъл ЕАД</v>
      </c>
      <c r="B1053" s="105" t="str">
        <f t="shared" si="61"/>
        <v>103131746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М САТ Кейбъл ЕАД</v>
      </c>
      <c r="B1054" s="105" t="str">
        <f t="shared" si="61"/>
        <v>103131746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М САТ Кейбъл ЕАД</v>
      </c>
      <c r="B1055" s="105" t="str">
        <f t="shared" si="61"/>
        <v>103131746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1516</v>
      </c>
    </row>
    <row r="1056" spans="1:8">
      <c r="A1056" s="105" t="str">
        <f t="shared" si="60"/>
        <v>М САТ Кейбъл ЕАД</v>
      </c>
      <c r="B1056" s="105" t="str">
        <f t="shared" si="61"/>
        <v>103131746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1516</v>
      </c>
    </row>
    <row r="1057" spans="1:8">
      <c r="A1057" s="105" t="str">
        <f t="shared" si="60"/>
        <v>М САТ Кейбъл ЕАД</v>
      </c>
      <c r="B1057" s="105" t="str">
        <f t="shared" si="61"/>
        <v>103131746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М САТ Кейбъл ЕАД</v>
      </c>
      <c r="B1058" s="105" t="str">
        <f t="shared" si="61"/>
        <v>103131746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М САТ Кейбъл ЕАД</v>
      </c>
      <c r="B1059" s="105" t="str">
        <f t="shared" si="61"/>
        <v>103131746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М САТ Кейбъл ЕАД</v>
      </c>
      <c r="B1060" s="105" t="str">
        <f t="shared" si="61"/>
        <v>103131746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М САТ Кейбъл ЕАД</v>
      </c>
      <c r="B1061" s="105" t="str">
        <f t="shared" si="61"/>
        <v>103131746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М САТ Кейбъл ЕАД</v>
      </c>
      <c r="B1062" s="105" t="str">
        <f t="shared" si="61"/>
        <v>103131746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4086</v>
      </c>
    </row>
    <row r="1063" spans="1:8">
      <c r="A1063" s="105" t="str">
        <f t="shared" si="60"/>
        <v>М САТ Кейбъл ЕАД</v>
      </c>
      <c r="B1063" s="105" t="str">
        <f t="shared" si="61"/>
        <v>103131746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М САТ Кейбъл ЕАД</v>
      </c>
      <c r="B1064" s="105" t="str">
        <f t="shared" si="61"/>
        <v>103131746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М САТ Кейбъл ЕАД</v>
      </c>
      <c r="B1065" s="105" t="str">
        <f t="shared" si="61"/>
        <v>103131746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5756</v>
      </c>
    </row>
    <row r="1066" spans="1:8">
      <c r="A1066" s="105" t="str">
        <f t="shared" si="60"/>
        <v>М САТ Кейбъл ЕАД</v>
      </c>
      <c r="B1066" s="105" t="str">
        <f t="shared" si="61"/>
        <v>103131746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М САТ Кейбъл ЕАД</v>
      </c>
      <c r="B1067" s="105" t="str">
        <f t="shared" si="61"/>
        <v>103131746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147</v>
      </c>
    </row>
    <row r="1068" spans="1:8">
      <c r="A1068" s="105" t="str">
        <f t="shared" si="60"/>
        <v>М САТ Кейбъл ЕАД</v>
      </c>
      <c r="B1068" s="105" t="str">
        <f t="shared" si="61"/>
        <v>103131746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143</v>
      </c>
    </row>
    <row r="1069" spans="1:8">
      <c r="A1069" s="105" t="str">
        <f t="shared" si="60"/>
        <v>М САТ Кейбъл ЕАД</v>
      </c>
      <c r="B1069" s="105" t="str">
        <f t="shared" si="61"/>
        <v>103131746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>
      <c r="A1070" s="105" t="str">
        <f t="shared" si="60"/>
        <v>М САТ Кейбъл ЕАД</v>
      </c>
      <c r="B1070" s="105" t="str">
        <f t="shared" si="61"/>
        <v>103131746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4</v>
      </c>
    </row>
    <row r="1071" spans="1:8">
      <c r="A1071" s="105" t="str">
        <f t="shared" si="60"/>
        <v>М САТ Кейбъл ЕАД</v>
      </c>
      <c r="B1071" s="105" t="str">
        <f t="shared" si="61"/>
        <v>103131746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>
      <c r="A1072" s="105" t="str">
        <f t="shared" si="60"/>
        <v>М САТ Кейбъл ЕАД</v>
      </c>
      <c r="B1072" s="105" t="str">
        <f t="shared" si="61"/>
        <v>103131746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>
      <c r="A1073" s="105" t="str">
        <f t="shared" si="60"/>
        <v>М САТ Кейбъл ЕАД</v>
      </c>
      <c r="B1073" s="105" t="str">
        <f t="shared" si="61"/>
        <v>103131746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М САТ Кейбъл ЕАД</v>
      </c>
      <c r="B1074" s="105" t="str">
        <f t="shared" si="61"/>
        <v>103131746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М САТ Кейбъл ЕАД</v>
      </c>
      <c r="B1075" s="105" t="str">
        <f t="shared" si="61"/>
        <v>103131746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М САТ Кейбъл ЕАД</v>
      </c>
      <c r="B1076" s="105" t="str">
        <f t="shared" si="61"/>
        <v>103131746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>
      <c r="A1077" s="105" t="str">
        <f t="shared" si="60"/>
        <v>М САТ Кейбъл ЕАД</v>
      </c>
      <c r="B1077" s="105" t="str">
        <f t="shared" si="61"/>
        <v>103131746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М САТ Кейбъл ЕАД</v>
      </c>
      <c r="B1078" s="105" t="str">
        <f t="shared" si="61"/>
        <v>103131746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М САТ Кейбъл ЕАД</v>
      </c>
      <c r="B1079" s="105" t="str">
        <f t="shared" si="61"/>
        <v>103131746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>
      <c r="A1080" s="105" t="str">
        <f t="shared" si="60"/>
        <v>М САТ Кейбъл ЕАД</v>
      </c>
      <c r="B1080" s="105" t="str">
        <f t="shared" si="61"/>
        <v>103131746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М САТ Кейбъл ЕАД</v>
      </c>
      <c r="B1081" s="105" t="str">
        <f t="shared" si="61"/>
        <v>103131746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9341</v>
      </c>
    </row>
    <row r="1082" spans="1:8">
      <c r="A1082" s="105" t="str">
        <f t="shared" si="60"/>
        <v>М САТ Кейбъл ЕАД</v>
      </c>
      <c r="B1082" s="105" t="str">
        <f t="shared" si="61"/>
        <v>103131746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7728</v>
      </c>
    </row>
    <row r="1083" spans="1:8">
      <c r="A1083" s="105" t="str">
        <f t="shared" si="60"/>
        <v>М САТ Кейбъл ЕАД</v>
      </c>
      <c r="B1083" s="105" t="str">
        <f t="shared" si="61"/>
        <v>103131746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1036</v>
      </c>
    </row>
    <row r="1084" spans="1:8">
      <c r="A1084" s="105" t="str">
        <f t="shared" si="60"/>
        <v>М САТ Кейбъл ЕАД</v>
      </c>
      <c r="B1084" s="105" t="str">
        <f t="shared" si="61"/>
        <v>103131746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</v>
      </c>
    </row>
    <row r="1085" spans="1:8">
      <c r="A1085" s="105" t="str">
        <f t="shared" si="60"/>
        <v>М САТ Кейбъл ЕАД</v>
      </c>
      <c r="B1085" s="105" t="str">
        <f t="shared" si="61"/>
        <v>103131746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322</v>
      </c>
    </row>
    <row r="1086" spans="1:8">
      <c r="A1086" s="105" t="str">
        <f t="shared" si="60"/>
        <v>М САТ Кейбъл ЕАД</v>
      </c>
      <c r="B1086" s="105" t="str">
        <f t="shared" si="61"/>
        <v>103131746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160</v>
      </c>
    </row>
    <row r="1087" spans="1:8">
      <c r="A1087" s="105" t="str">
        <f t="shared" si="60"/>
        <v>М САТ Кейбъл ЕАД</v>
      </c>
      <c r="B1087" s="105" t="str">
        <f t="shared" si="61"/>
        <v>103131746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>
      <c r="A1088" s="105" t="str">
        <f t="shared" si="60"/>
        <v>М САТ Кейбъл ЕАД</v>
      </c>
      <c r="B1088" s="105" t="str">
        <f t="shared" si="61"/>
        <v>103131746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137</v>
      </c>
    </row>
    <row r="1089" spans="1:8">
      <c r="A1089" s="105" t="str">
        <f t="shared" si="60"/>
        <v>М САТ Кейбъл ЕАД</v>
      </c>
      <c r="B1089" s="105" t="str">
        <f t="shared" si="61"/>
        <v>103131746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23</v>
      </c>
    </row>
    <row r="1090" spans="1:8">
      <c r="A1090" s="105" t="str">
        <f t="shared" si="60"/>
        <v>М САТ Кейбъл ЕАД</v>
      </c>
      <c r="B1090" s="105" t="str">
        <f t="shared" si="61"/>
        <v>103131746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94</v>
      </c>
    </row>
    <row r="1091" spans="1:8">
      <c r="A1091" s="105" t="str">
        <f t="shared" si="60"/>
        <v>М САТ Кейбъл ЕАД</v>
      </c>
      <c r="B1091" s="105" t="str">
        <f t="shared" si="61"/>
        <v>103131746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1314</v>
      </c>
    </row>
    <row r="1092" spans="1:8">
      <c r="A1092" s="105" t="str">
        <f t="shared" si="60"/>
        <v>М САТ Кейбъл ЕАД</v>
      </c>
      <c r="B1092" s="105" t="str">
        <f t="shared" si="61"/>
        <v>103131746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10802</v>
      </c>
    </row>
    <row r="1093" spans="1:8">
      <c r="A1093" s="105" t="str">
        <f t="shared" si="60"/>
        <v>М САТ Кейбъл ЕАД</v>
      </c>
      <c r="B1093" s="105" t="str">
        <f t="shared" si="61"/>
        <v>103131746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16558</v>
      </c>
    </row>
    <row r="1094" spans="1:8">
      <c r="A1094" s="105" t="str">
        <f t="shared" si="60"/>
        <v>М САТ Кейбъл ЕАД</v>
      </c>
      <c r="B1094" s="105" t="str">
        <f t="shared" si="61"/>
        <v>103131746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М САТ Кейбъл ЕАД</v>
      </c>
      <c r="B1095" s="105" t="str">
        <f t="shared" si="61"/>
        <v>103131746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М САТ Кейбъл ЕАД</v>
      </c>
      <c r="B1096" s="105" t="str">
        <f t="shared" si="61"/>
        <v>103131746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М САТ Кейбъл ЕАД</v>
      </c>
      <c r="B1097" s="105" t="str">
        <f t="shared" si="61"/>
        <v>103131746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М САТ Кейбъл ЕАД</v>
      </c>
      <c r="B1098" s="105" t="str">
        <f t="shared" si="61"/>
        <v>103131746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4648</v>
      </c>
    </row>
    <row r="1099" spans="1:8">
      <c r="A1099" s="105" t="str">
        <f t="shared" si="60"/>
        <v>М САТ Кейбъл ЕАД</v>
      </c>
      <c r="B1099" s="105" t="str">
        <f t="shared" si="61"/>
        <v>103131746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4648</v>
      </c>
    </row>
    <row r="1100" spans="1:8">
      <c r="A1100" s="105" t="str">
        <f t="shared" si="60"/>
        <v>М САТ Кейбъл ЕАД</v>
      </c>
      <c r="B1100" s="105" t="str">
        <f t="shared" si="61"/>
        <v>103131746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М САТ Кейбъл ЕАД</v>
      </c>
      <c r="B1101" s="105" t="str">
        <f t="shared" si="61"/>
        <v>103131746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М САТ Кейбъл ЕАД</v>
      </c>
      <c r="B1102" s="105" t="str">
        <f t="shared" si="61"/>
        <v>103131746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М САТ Кейбъл ЕАД</v>
      </c>
      <c r="B1103" s="105" t="str">
        <f t="shared" si="61"/>
        <v>103131746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М САТ Кейбъл ЕАД</v>
      </c>
      <c r="B1104" s="105" t="str">
        <f t="shared" ref="B1104:B1167" si="64">pdeBulstat</f>
        <v>103131746</v>
      </c>
      <c r="C1104" s="580">
        <f t="shared" ref="C1104:C1167" si="65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М САТ Кейбъл ЕАД</v>
      </c>
      <c r="B1105" s="105" t="str">
        <f t="shared" si="64"/>
        <v>103131746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6000</v>
      </c>
    </row>
    <row r="1106" spans="1:8">
      <c r="A1106" s="105" t="str">
        <f t="shared" si="63"/>
        <v>М САТ Кейбъл ЕАД</v>
      </c>
      <c r="B1106" s="105" t="str">
        <f t="shared" si="64"/>
        <v>103131746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20</v>
      </c>
    </row>
    <row r="1107" spans="1:8">
      <c r="A1107" s="105" t="str">
        <f t="shared" si="63"/>
        <v>М САТ Кейбъл ЕАД</v>
      </c>
      <c r="B1107" s="105" t="str">
        <f t="shared" si="64"/>
        <v>103131746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М САТ Кейбъл ЕАД</v>
      </c>
      <c r="B1108" s="105" t="str">
        <f t="shared" si="64"/>
        <v>103131746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10668</v>
      </c>
    </row>
    <row r="1109" spans="1:8">
      <c r="A1109" s="105" t="str">
        <f t="shared" si="63"/>
        <v>М САТ Кейбъл ЕАД</v>
      </c>
      <c r="B1109" s="105" t="str">
        <f t="shared" si="64"/>
        <v>103131746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>
      <c r="A1110" s="105" t="str">
        <f t="shared" si="63"/>
        <v>М САТ Кейбъл ЕАД</v>
      </c>
      <c r="B1110" s="105" t="str">
        <f t="shared" si="64"/>
        <v>103131746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1</v>
      </c>
    </row>
    <row r="1111" spans="1:8">
      <c r="A1111" s="105" t="str">
        <f t="shared" si="63"/>
        <v>М САТ Кейбъл ЕАД</v>
      </c>
      <c r="B1111" s="105" t="str">
        <f t="shared" si="64"/>
        <v>103131746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1</v>
      </c>
    </row>
    <row r="1112" spans="1:8">
      <c r="A1112" s="105" t="str">
        <f t="shared" si="63"/>
        <v>М САТ Кейбъл ЕАД</v>
      </c>
      <c r="B1112" s="105" t="str">
        <f t="shared" si="64"/>
        <v>103131746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М САТ Кейбъл ЕАД</v>
      </c>
      <c r="B1113" s="105" t="str">
        <f t="shared" si="64"/>
        <v>103131746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М САТ Кейбъл ЕАД</v>
      </c>
      <c r="B1114" s="105" t="str">
        <f t="shared" si="64"/>
        <v>103131746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М САТ Кейбъл ЕАД</v>
      </c>
      <c r="B1115" s="105" t="str">
        <f t="shared" si="64"/>
        <v>103131746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М САТ Кейбъл ЕАД</v>
      </c>
      <c r="B1116" s="105" t="str">
        <f t="shared" si="64"/>
        <v>103131746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М САТ Кейбъл ЕАД</v>
      </c>
      <c r="B1117" s="105" t="str">
        <f t="shared" si="64"/>
        <v>103131746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М САТ Кейбъл ЕАД</v>
      </c>
      <c r="B1118" s="105" t="str">
        <f t="shared" si="64"/>
        <v>103131746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М САТ Кейбъл ЕАД</v>
      </c>
      <c r="B1119" s="105" t="str">
        <f t="shared" si="64"/>
        <v>103131746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М САТ Кейбъл ЕАД</v>
      </c>
      <c r="B1120" s="105" t="str">
        <f t="shared" si="64"/>
        <v>103131746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М САТ Кейбъл ЕАД</v>
      </c>
      <c r="B1121" s="105" t="str">
        <f t="shared" si="64"/>
        <v>103131746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М САТ Кейбъл ЕАД</v>
      </c>
      <c r="B1122" s="105" t="str">
        <f t="shared" si="64"/>
        <v>103131746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М САТ Кейбъл ЕАД</v>
      </c>
      <c r="B1123" s="105" t="str">
        <f t="shared" si="64"/>
        <v>103131746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М САТ Кейбъл ЕАД</v>
      </c>
      <c r="B1124" s="105" t="str">
        <f t="shared" si="64"/>
        <v>103131746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-1</v>
      </c>
    </row>
    <row r="1125" spans="1:8">
      <c r="A1125" s="105" t="str">
        <f t="shared" si="63"/>
        <v>М САТ Кейбъл ЕАД</v>
      </c>
      <c r="B1125" s="105" t="str">
        <f t="shared" si="64"/>
        <v>103131746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М САТ Кейбъл ЕАД</v>
      </c>
      <c r="B1126" s="105" t="str">
        <f t="shared" si="64"/>
        <v>103131746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-1</v>
      </c>
    </row>
    <row r="1127" spans="1:8">
      <c r="A1127" s="105" t="str">
        <f t="shared" si="63"/>
        <v>М САТ Кейбъл ЕАД</v>
      </c>
      <c r="B1127" s="105" t="str">
        <f t="shared" si="64"/>
        <v>103131746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М САТ Кейбъл ЕАД</v>
      </c>
      <c r="B1128" s="105" t="str">
        <f t="shared" si="64"/>
        <v>103131746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М САТ Кейбъл ЕАД</v>
      </c>
      <c r="B1129" s="105" t="str">
        <f t="shared" si="64"/>
        <v>103131746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М САТ Кейбъл ЕАД</v>
      </c>
      <c r="B1130" s="105" t="str">
        <f t="shared" si="64"/>
        <v>103131746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М САТ Кейбъл ЕАД</v>
      </c>
      <c r="B1131" s="105" t="str">
        <f t="shared" si="64"/>
        <v>103131746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М САТ Кейбъл ЕАД</v>
      </c>
      <c r="B1132" s="105" t="str">
        <f t="shared" si="64"/>
        <v>103131746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М САТ Кейбъл ЕАД</v>
      </c>
      <c r="B1133" s="105" t="str">
        <f t="shared" si="64"/>
        <v>103131746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М САТ Кейбъл ЕАД</v>
      </c>
      <c r="B1134" s="105" t="str">
        <f t="shared" si="64"/>
        <v>103131746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М САТ Кейбъл ЕАД</v>
      </c>
      <c r="B1135" s="105" t="str">
        <f t="shared" si="64"/>
        <v>103131746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М САТ Кейбъл ЕАД</v>
      </c>
      <c r="B1136" s="105" t="str">
        <f t="shared" si="64"/>
        <v>103131746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10668</v>
      </c>
    </row>
    <row r="1137" spans="1:8">
      <c r="A1137" s="105" t="str">
        <f t="shared" si="63"/>
        <v>М САТ Кейбъл ЕАД</v>
      </c>
      <c r="B1137" s="105" t="str">
        <f t="shared" si="64"/>
        <v>103131746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М САТ Кейбъл ЕАД</v>
      </c>
      <c r="B1138" s="105" t="str">
        <f t="shared" si="64"/>
        <v>103131746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М САТ Кейбъл ЕАД</v>
      </c>
      <c r="B1139" s="105" t="str">
        <f t="shared" si="64"/>
        <v>103131746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М САТ Кейбъл ЕАД</v>
      </c>
      <c r="B1140" s="105" t="str">
        <f t="shared" si="64"/>
        <v>103131746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М САТ Кейбъл ЕАД</v>
      </c>
      <c r="B1141" s="105" t="str">
        <f t="shared" si="64"/>
        <v>103131746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М САТ Кейбъл ЕАД</v>
      </c>
      <c r="B1142" s="105" t="str">
        <f t="shared" si="64"/>
        <v>103131746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М САТ Кейбъл ЕАД</v>
      </c>
      <c r="B1143" s="105" t="str">
        <f t="shared" si="64"/>
        <v>103131746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М САТ Кейбъл ЕАД</v>
      </c>
      <c r="B1144" s="105" t="str">
        <f t="shared" si="64"/>
        <v>103131746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М САТ Кейбъл ЕАД</v>
      </c>
      <c r="B1145" s="105" t="str">
        <f t="shared" si="64"/>
        <v>103131746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М САТ Кейбъл ЕАД</v>
      </c>
      <c r="B1146" s="105" t="str">
        <f t="shared" si="64"/>
        <v>103131746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М САТ Кейбъл ЕАД</v>
      </c>
      <c r="B1147" s="105" t="str">
        <f t="shared" si="64"/>
        <v>103131746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М САТ Кейбъл ЕАД</v>
      </c>
      <c r="B1148" s="105" t="str">
        <f t="shared" si="64"/>
        <v>103131746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М САТ Кейбъл ЕАД</v>
      </c>
      <c r="B1149" s="105" t="str">
        <f t="shared" si="64"/>
        <v>103131746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М САТ Кейбъл ЕАД</v>
      </c>
      <c r="B1150" s="105" t="str">
        <f t="shared" si="64"/>
        <v>103131746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М САТ Кейбъл ЕАД</v>
      </c>
      <c r="B1151" s="105" t="str">
        <f t="shared" si="64"/>
        <v>103131746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М САТ Кейбъл ЕАД</v>
      </c>
      <c r="B1152" s="105" t="str">
        <f t="shared" si="64"/>
        <v>103131746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М САТ Кейбъл ЕАД</v>
      </c>
      <c r="B1153" s="105" t="str">
        <f t="shared" si="64"/>
        <v>103131746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М САТ Кейбъл ЕАД</v>
      </c>
      <c r="B1154" s="105" t="str">
        <f t="shared" si="64"/>
        <v>103131746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М САТ Кейбъл ЕАД</v>
      </c>
      <c r="B1155" s="105" t="str">
        <f t="shared" si="64"/>
        <v>103131746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М САТ Кейбъл ЕАД</v>
      </c>
      <c r="B1156" s="105" t="str">
        <f t="shared" si="64"/>
        <v>103131746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М САТ Кейбъл ЕАД</v>
      </c>
      <c r="B1157" s="105" t="str">
        <f t="shared" si="64"/>
        <v>103131746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М САТ Кейбъл ЕАД</v>
      </c>
      <c r="B1158" s="105" t="str">
        <f t="shared" si="64"/>
        <v>103131746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М САТ Кейбъл ЕАД</v>
      </c>
      <c r="B1159" s="105" t="str">
        <f t="shared" si="64"/>
        <v>103131746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М САТ Кейбъл ЕАД</v>
      </c>
      <c r="B1160" s="105" t="str">
        <f t="shared" si="64"/>
        <v>103131746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М САТ Кейбъл ЕАД</v>
      </c>
      <c r="B1161" s="105" t="str">
        <f t="shared" si="64"/>
        <v>103131746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М САТ Кейбъл ЕАД</v>
      </c>
      <c r="B1162" s="105" t="str">
        <f t="shared" si="64"/>
        <v>103131746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М САТ Кейбъл ЕАД</v>
      </c>
      <c r="B1163" s="105" t="str">
        <f t="shared" si="64"/>
        <v>103131746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М САТ Кейбъл ЕАД</v>
      </c>
      <c r="B1164" s="105" t="str">
        <f t="shared" si="64"/>
        <v>103131746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М САТ Кейбъл ЕАД</v>
      </c>
      <c r="B1165" s="105" t="str">
        <f t="shared" si="64"/>
        <v>103131746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М САТ Кейбъл ЕАД</v>
      </c>
      <c r="B1166" s="105" t="str">
        <f t="shared" si="64"/>
        <v>103131746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М САТ Кейбъл ЕАД</v>
      </c>
      <c r="B1167" s="105" t="str">
        <f t="shared" si="64"/>
        <v>103131746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М САТ Кейбъл ЕАД</v>
      </c>
      <c r="B1168" s="105" t="str">
        <f t="shared" ref="B1168:B1195" si="67">pdeBulstat</f>
        <v>103131746</v>
      </c>
      <c r="C1168" s="580">
        <f t="shared" ref="C1168:C1195" si="68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М САТ Кейбъл ЕАД</v>
      </c>
      <c r="B1169" s="105" t="str">
        <f t="shared" si="67"/>
        <v>103131746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М САТ Кейбъл ЕАД</v>
      </c>
      <c r="B1170" s="105" t="str">
        <f t="shared" si="67"/>
        <v>103131746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М САТ Кейбъл ЕАД</v>
      </c>
      <c r="B1171" s="105" t="str">
        <f t="shared" si="67"/>
        <v>103131746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М САТ Кейбъл ЕАД</v>
      </c>
      <c r="B1172" s="105" t="str">
        <f t="shared" si="67"/>
        <v>103131746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М САТ Кейбъл ЕАД</v>
      </c>
      <c r="B1173" s="105" t="str">
        <f t="shared" si="67"/>
        <v>103131746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М САТ Кейбъл ЕАД</v>
      </c>
      <c r="B1174" s="105" t="str">
        <f t="shared" si="67"/>
        <v>103131746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М САТ Кейбъл ЕАД</v>
      </c>
      <c r="B1175" s="105" t="str">
        <f t="shared" si="67"/>
        <v>103131746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М САТ Кейбъл ЕАД</v>
      </c>
      <c r="B1176" s="105" t="str">
        <f t="shared" si="67"/>
        <v>103131746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М САТ Кейбъл ЕАД</v>
      </c>
      <c r="B1177" s="105" t="str">
        <f t="shared" si="67"/>
        <v>103131746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М САТ Кейбъл ЕАД</v>
      </c>
      <c r="B1178" s="105" t="str">
        <f t="shared" si="67"/>
        <v>103131746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М САТ Кейбъл ЕАД</v>
      </c>
      <c r="B1179" s="105" t="str">
        <f t="shared" si="67"/>
        <v>103131746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М САТ Кейбъл ЕАД</v>
      </c>
      <c r="B1180" s="105" t="str">
        <f t="shared" si="67"/>
        <v>103131746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М САТ Кейбъл ЕАД</v>
      </c>
      <c r="B1181" s="105" t="str">
        <f t="shared" si="67"/>
        <v>103131746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М САТ Кейбъл ЕАД</v>
      </c>
      <c r="B1182" s="105" t="str">
        <f t="shared" si="67"/>
        <v>103131746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М САТ Кейбъл ЕАД</v>
      </c>
      <c r="B1183" s="105" t="str">
        <f t="shared" si="67"/>
        <v>103131746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М САТ Кейбъл ЕАД</v>
      </c>
      <c r="B1184" s="105" t="str">
        <f t="shared" si="67"/>
        <v>103131746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М САТ Кейбъл ЕАД</v>
      </c>
      <c r="B1185" s="105" t="str">
        <f t="shared" si="67"/>
        <v>103131746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М САТ Кейбъл ЕАД</v>
      </c>
      <c r="B1186" s="105" t="str">
        <f t="shared" si="67"/>
        <v>103131746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М САТ Кейбъл ЕАД</v>
      </c>
      <c r="B1187" s="105" t="str">
        <f t="shared" si="67"/>
        <v>103131746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М САТ Кейбъл ЕАД</v>
      </c>
      <c r="B1188" s="105" t="str">
        <f t="shared" si="67"/>
        <v>103131746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М САТ Кейбъл ЕАД</v>
      </c>
      <c r="B1189" s="105" t="str">
        <f t="shared" si="67"/>
        <v>103131746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М САТ Кейбъл ЕАД</v>
      </c>
      <c r="B1190" s="105" t="str">
        <f t="shared" si="67"/>
        <v>103131746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М САТ Кейбъл ЕАД</v>
      </c>
      <c r="B1191" s="105" t="str">
        <f t="shared" si="67"/>
        <v>103131746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М САТ Кейбъл ЕАД</v>
      </c>
      <c r="B1192" s="105" t="str">
        <f t="shared" si="67"/>
        <v>103131746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М САТ Кейбъл ЕАД</v>
      </c>
      <c r="B1193" s="105" t="str">
        <f t="shared" si="67"/>
        <v>103131746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М САТ Кейбъл ЕАД</v>
      </c>
      <c r="B1194" s="105" t="str">
        <f t="shared" si="67"/>
        <v>103131746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М САТ Кейбъл ЕАД</v>
      </c>
      <c r="B1195" s="105" t="str">
        <f t="shared" si="67"/>
        <v>103131746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М САТ Кейбъл ЕАД</v>
      </c>
      <c r="B1197" s="105" t="str">
        <f t="shared" ref="B1197:B1228" si="70">pdeBulstat</f>
        <v>103131746</v>
      </c>
      <c r="C1197" s="580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>
      <c r="A1198" s="105" t="str">
        <f t="shared" si="69"/>
        <v>М САТ Кейбъл ЕАД</v>
      </c>
      <c r="B1198" s="105" t="str">
        <f t="shared" si="70"/>
        <v>103131746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>
      <c r="A1199" s="105" t="str">
        <f t="shared" si="69"/>
        <v>М САТ Кейбъл ЕАД</v>
      </c>
      <c r="B1199" s="105" t="str">
        <f t="shared" si="70"/>
        <v>103131746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>
      <c r="A1200" s="105" t="str">
        <f t="shared" si="69"/>
        <v>М САТ Кейбъл ЕАД</v>
      </c>
      <c r="B1200" s="105" t="str">
        <f t="shared" si="70"/>
        <v>103131746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>
      <c r="A1201" s="105" t="str">
        <f t="shared" si="69"/>
        <v>М САТ Кейбъл ЕАД</v>
      </c>
      <c r="B1201" s="105" t="str">
        <f t="shared" si="70"/>
        <v>103131746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>
      <c r="A1202" s="105" t="str">
        <f t="shared" si="69"/>
        <v>М САТ Кейбъл ЕАД</v>
      </c>
      <c r="B1202" s="105" t="str">
        <f t="shared" si="70"/>
        <v>103131746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>
      <c r="A1203" s="105" t="str">
        <f t="shared" si="69"/>
        <v>М САТ Кейбъл ЕАД</v>
      </c>
      <c r="B1203" s="105" t="str">
        <f t="shared" si="70"/>
        <v>103131746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>
      <c r="A1204" s="105" t="str">
        <f t="shared" si="69"/>
        <v>М САТ Кейбъл ЕАД</v>
      </c>
      <c r="B1204" s="105" t="str">
        <f t="shared" si="70"/>
        <v>103131746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>
      <c r="A1205" s="105" t="str">
        <f t="shared" si="69"/>
        <v>М САТ Кейбъл ЕАД</v>
      </c>
      <c r="B1205" s="105" t="str">
        <f t="shared" si="70"/>
        <v>103131746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>
      <c r="A1206" s="105" t="str">
        <f t="shared" si="69"/>
        <v>М САТ Кейбъл ЕАД</v>
      </c>
      <c r="B1206" s="105" t="str">
        <f t="shared" si="70"/>
        <v>103131746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>
      <c r="A1207" s="105" t="str">
        <f t="shared" si="69"/>
        <v>М САТ Кейбъл ЕАД</v>
      </c>
      <c r="B1207" s="105" t="str">
        <f t="shared" si="70"/>
        <v>103131746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>
      <c r="A1208" s="105" t="str">
        <f t="shared" si="69"/>
        <v>М САТ Кейбъл ЕАД</v>
      </c>
      <c r="B1208" s="105" t="str">
        <f t="shared" si="70"/>
        <v>103131746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>
      <c r="A1209" s="105" t="str">
        <f t="shared" si="69"/>
        <v>М САТ Кейбъл ЕАД</v>
      </c>
      <c r="B1209" s="105" t="str">
        <f t="shared" si="70"/>
        <v>103131746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3483</v>
      </c>
    </row>
    <row r="1210" spans="1:8">
      <c r="A1210" s="105" t="str">
        <f t="shared" si="69"/>
        <v>М САТ Кейбъл ЕАД</v>
      </c>
      <c r="B1210" s="105" t="str">
        <f t="shared" si="70"/>
        <v>103131746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3483</v>
      </c>
    </row>
    <row r="1211" spans="1:8">
      <c r="A1211" s="105" t="str">
        <f t="shared" si="69"/>
        <v>М САТ Кейбъл ЕАД</v>
      </c>
      <c r="B1211" s="105" t="str">
        <f t="shared" si="70"/>
        <v>103131746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>
      <c r="A1212" s="105" t="str">
        <f t="shared" si="69"/>
        <v>М САТ Кейбъл ЕАД</v>
      </c>
      <c r="B1212" s="105" t="str">
        <f t="shared" si="70"/>
        <v>103131746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>
      <c r="A1213" s="105" t="str">
        <f t="shared" si="69"/>
        <v>М САТ Кейбъл ЕАД</v>
      </c>
      <c r="B1213" s="105" t="str">
        <f t="shared" si="70"/>
        <v>103131746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>
      <c r="A1214" s="105" t="str">
        <f t="shared" si="69"/>
        <v>М САТ Кейбъл ЕАД</v>
      </c>
      <c r="B1214" s="105" t="str">
        <f t="shared" si="70"/>
        <v>103131746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>
      <c r="A1215" s="105" t="str">
        <f t="shared" si="69"/>
        <v>М САТ Кейбъл ЕАД</v>
      </c>
      <c r="B1215" s="105" t="str">
        <f t="shared" si="70"/>
        <v>103131746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>
      <c r="A1216" s="105" t="str">
        <f t="shared" si="69"/>
        <v>М САТ Кейбъл ЕАД</v>
      </c>
      <c r="B1216" s="105" t="str">
        <f t="shared" si="70"/>
        <v>103131746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>
      <c r="A1217" s="105" t="str">
        <f t="shared" si="69"/>
        <v>М САТ Кейбъл ЕАД</v>
      </c>
      <c r="B1217" s="105" t="str">
        <f t="shared" si="70"/>
        <v>103131746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>
      <c r="A1218" s="105" t="str">
        <f t="shared" si="69"/>
        <v>М САТ Кейбъл ЕАД</v>
      </c>
      <c r="B1218" s="105" t="str">
        <f t="shared" si="70"/>
        <v>103131746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>
      <c r="A1219" s="105" t="str">
        <f t="shared" si="69"/>
        <v>М САТ Кейбъл ЕАД</v>
      </c>
      <c r="B1219" s="105" t="str">
        <f t="shared" si="70"/>
        <v>103131746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>
      <c r="A1220" s="105" t="str">
        <f t="shared" si="69"/>
        <v>М САТ Кейбъл ЕАД</v>
      </c>
      <c r="B1220" s="105" t="str">
        <f t="shared" si="70"/>
        <v>103131746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>
      <c r="A1221" s="105" t="str">
        <f t="shared" si="69"/>
        <v>М САТ Кейбъл ЕАД</v>
      </c>
      <c r="B1221" s="105" t="str">
        <f t="shared" si="70"/>
        <v>103131746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>
      <c r="A1222" s="105" t="str">
        <f t="shared" si="69"/>
        <v>М САТ Кейбъл ЕАД</v>
      </c>
      <c r="B1222" s="105" t="str">
        <f t="shared" si="70"/>
        <v>103131746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>
      <c r="A1223" s="105" t="str">
        <f t="shared" si="69"/>
        <v>М САТ Кейбъл ЕАД</v>
      </c>
      <c r="B1223" s="105" t="str">
        <f t="shared" si="70"/>
        <v>103131746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>
      <c r="A1224" s="105" t="str">
        <f t="shared" si="69"/>
        <v>М САТ Кейбъл ЕАД</v>
      </c>
      <c r="B1224" s="105" t="str">
        <f t="shared" si="70"/>
        <v>103131746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>
      <c r="A1225" s="105" t="str">
        <f t="shared" si="69"/>
        <v>М САТ Кейбъл ЕАД</v>
      </c>
      <c r="B1225" s="105" t="str">
        <f t="shared" si="70"/>
        <v>103131746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>
      <c r="A1226" s="105" t="str">
        <f t="shared" si="69"/>
        <v>М САТ Кейбъл ЕАД</v>
      </c>
      <c r="B1226" s="105" t="str">
        <f t="shared" si="70"/>
        <v>103131746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>
      <c r="A1227" s="105" t="str">
        <f t="shared" si="69"/>
        <v>М САТ Кейбъл ЕАД</v>
      </c>
      <c r="B1227" s="105" t="str">
        <f t="shared" si="70"/>
        <v>103131746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>
      <c r="A1228" s="105" t="str">
        <f t="shared" si="69"/>
        <v>М САТ Кейбъл ЕАД</v>
      </c>
      <c r="B1228" s="105" t="str">
        <f t="shared" si="70"/>
        <v>103131746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>
      <c r="A1229" s="105" t="str">
        <f t="shared" ref="A1229:A1260" si="72">pdeName</f>
        <v>М САТ Кейбъл ЕАД</v>
      </c>
      <c r="B1229" s="105" t="str">
        <f t="shared" ref="B1229:B1260" si="73">pdeBulstat</f>
        <v>103131746</v>
      </c>
      <c r="C1229" s="580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>
      <c r="A1230" s="105" t="str">
        <f t="shared" si="72"/>
        <v>М САТ Кейбъл ЕАД</v>
      </c>
      <c r="B1230" s="105" t="str">
        <f t="shared" si="73"/>
        <v>103131746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>
      <c r="A1231" s="105" t="str">
        <f t="shared" si="72"/>
        <v>М САТ Кейбъл ЕАД</v>
      </c>
      <c r="B1231" s="105" t="str">
        <f t="shared" si="73"/>
        <v>103131746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>
      <c r="A1232" s="105" t="str">
        <f t="shared" si="72"/>
        <v>М САТ Кейбъл ЕАД</v>
      </c>
      <c r="B1232" s="105" t="str">
        <f t="shared" si="73"/>
        <v>103131746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>
      <c r="A1233" s="105" t="str">
        <f t="shared" si="72"/>
        <v>М САТ Кейбъл ЕАД</v>
      </c>
      <c r="B1233" s="105" t="str">
        <f t="shared" si="73"/>
        <v>103131746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>
      <c r="A1234" s="105" t="str">
        <f t="shared" si="72"/>
        <v>М САТ Кейбъл ЕАД</v>
      </c>
      <c r="B1234" s="105" t="str">
        <f t="shared" si="73"/>
        <v>103131746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>
      <c r="A1235" s="105" t="str">
        <f t="shared" si="72"/>
        <v>М САТ Кейбъл ЕАД</v>
      </c>
      <c r="B1235" s="105" t="str">
        <f t="shared" si="73"/>
        <v>103131746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>
      <c r="A1236" s="105" t="str">
        <f t="shared" si="72"/>
        <v>М САТ Кейбъл ЕАД</v>
      </c>
      <c r="B1236" s="105" t="str">
        <f t="shared" si="73"/>
        <v>103131746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>
      <c r="A1237" s="105" t="str">
        <f t="shared" si="72"/>
        <v>М САТ Кейбъл ЕАД</v>
      </c>
      <c r="B1237" s="105" t="str">
        <f t="shared" si="73"/>
        <v>103131746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>
      <c r="A1238" s="105" t="str">
        <f t="shared" si="72"/>
        <v>М САТ Кейбъл ЕАД</v>
      </c>
      <c r="B1238" s="105" t="str">
        <f t="shared" si="73"/>
        <v>103131746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>
      <c r="A1239" s="105" t="str">
        <f t="shared" si="72"/>
        <v>М САТ Кейбъл ЕАД</v>
      </c>
      <c r="B1239" s="105" t="str">
        <f t="shared" si="73"/>
        <v>103131746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>
      <c r="A1240" s="105" t="str">
        <f t="shared" si="72"/>
        <v>М САТ Кейбъл ЕАД</v>
      </c>
      <c r="B1240" s="105" t="str">
        <f t="shared" si="73"/>
        <v>103131746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>
      <c r="A1241" s="105" t="str">
        <f t="shared" si="72"/>
        <v>М САТ Кейбъл ЕАД</v>
      </c>
      <c r="B1241" s="105" t="str">
        <f t="shared" si="73"/>
        <v>103131746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>
      <c r="A1242" s="105" t="str">
        <f t="shared" si="72"/>
        <v>М САТ Кейбъл ЕАД</v>
      </c>
      <c r="B1242" s="105" t="str">
        <f t="shared" si="73"/>
        <v>103131746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>
      <c r="A1243" s="105" t="str">
        <f t="shared" si="72"/>
        <v>М САТ Кейбъл ЕАД</v>
      </c>
      <c r="B1243" s="105" t="str">
        <f t="shared" si="73"/>
        <v>103131746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>
      <c r="A1244" s="105" t="str">
        <f t="shared" si="72"/>
        <v>М САТ Кейбъл ЕАД</v>
      </c>
      <c r="B1244" s="105" t="str">
        <f t="shared" si="73"/>
        <v>103131746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>
      <c r="A1245" s="105" t="str">
        <f t="shared" si="72"/>
        <v>М САТ Кейбъл ЕАД</v>
      </c>
      <c r="B1245" s="105" t="str">
        <f t="shared" si="73"/>
        <v>103131746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>
      <c r="A1246" s="105" t="str">
        <f t="shared" si="72"/>
        <v>М САТ Кейбъл ЕАД</v>
      </c>
      <c r="B1246" s="105" t="str">
        <f t="shared" si="73"/>
        <v>103131746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>
      <c r="A1247" s="105" t="str">
        <f t="shared" si="72"/>
        <v>М САТ Кейбъл ЕАД</v>
      </c>
      <c r="B1247" s="105" t="str">
        <f t="shared" si="73"/>
        <v>103131746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>
      <c r="A1248" s="105" t="str">
        <f t="shared" si="72"/>
        <v>М САТ Кейбъл ЕАД</v>
      </c>
      <c r="B1248" s="105" t="str">
        <f t="shared" si="73"/>
        <v>103131746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>
      <c r="A1249" s="105" t="str">
        <f t="shared" si="72"/>
        <v>М САТ Кейбъл ЕАД</v>
      </c>
      <c r="B1249" s="105" t="str">
        <f t="shared" si="73"/>
        <v>103131746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>
      <c r="A1250" s="105" t="str">
        <f t="shared" si="72"/>
        <v>М САТ Кейбъл ЕАД</v>
      </c>
      <c r="B1250" s="105" t="str">
        <f t="shared" si="73"/>
        <v>103131746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>
      <c r="A1251" s="105" t="str">
        <f t="shared" si="72"/>
        <v>М САТ Кейбъл ЕАД</v>
      </c>
      <c r="B1251" s="105" t="str">
        <f t="shared" si="73"/>
        <v>103131746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35</v>
      </c>
    </row>
    <row r="1252" spans="1:8">
      <c r="A1252" s="105" t="str">
        <f t="shared" si="72"/>
        <v>М САТ Кейбъл ЕАД</v>
      </c>
      <c r="B1252" s="105" t="str">
        <f t="shared" si="73"/>
        <v>103131746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35</v>
      </c>
    </row>
    <row r="1253" spans="1:8">
      <c r="A1253" s="105" t="str">
        <f t="shared" si="72"/>
        <v>М САТ Кейбъл ЕАД</v>
      </c>
      <c r="B1253" s="105" t="str">
        <f t="shared" si="73"/>
        <v>103131746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>
      <c r="A1254" s="105" t="str">
        <f t="shared" si="72"/>
        <v>М САТ Кейбъл ЕАД</v>
      </c>
      <c r="B1254" s="105" t="str">
        <f t="shared" si="73"/>
        <v>103131746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>
      <c r="A1255" s="105" t="str">
        <f t="shared" si="72"/>
        <v>М САТ Кейбъл ЕАД</v>
      </c>
      <c r="B1255" s="105" t="str">
        <f t="shared" si="73"/>
        <v>103131746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>
      <c r="A1256" s="105" t="str">
        <f t="shared" si="72"/>
        <v>М САТ Кейбъл ЕАД</v>
      </c>
      <c r="B1256" s="105" t="str">
        <f t="shared" si="73"/>
        <v>103131746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>
      <c r="A1257" s="105" t="str">
        <f t="shared" si="72"/>
        <v>М САТ Кейбъл ЕАД</v>
      </c>
      <c r="B1257" s="105" t="str">
        <f t="shared" si="73"/>
        <v>103131746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>
      <c r="A1258" s="105" t="str">
        <f t="shared" si="72"/>
        <v>М САТ Кейбъл ЕАД</v>
      </c>
      <c r="B1258" s="105" t="str">
        <f t="shared" si="73"/>
        <v>103131746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>
      <c r="A1259" s="105" t="str">
        <f t="shared" si="72"/>
        <v>М САТ Кейбъл ЕАД</v>
      </c>
      <c r="B1259" s="105" t="str">
        <f t="shared" si="73"/>
        <v>103131746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>
      <c r="A1260" s="105" t="str">
        <f t="shared" si="72"/>
        <v>М САТ Кейбъл ЕАД</v>
      </c>
      <c r="B1260" s="105" t="str">
        <f t="shared" si="73"/>
        <v>103131746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>
      <c r="A1261" s="105" t="str">
        <f t="shared" ref="A1261:A1294" si="75">pdeName</f>
        <v>М САТ Кейбъл ЕАД</v>
      </c>
      <c r="B1261" s="105" t="str">
        <f t="shared" ref="B1261:B1294" si="76">pdeBulstat</f>
        <v>103131746</v>
      </c>
      <c r="C1261" s="580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>
      <c r="A1262" s="105" t="str">
        <f t="shared" si="75"/>
        <v>М САТ Кейбъл ЕАД</v>
      </c>
      <c r="B1262" s="105" t="str">
        <f t="shared" si="76"/>
        <v>103131746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>
      <c r="A1263" s="105" t="str">
        <f t="shared" si="75"/>
        <v>М САТ Кейбъл ЕАД</v>
      </c>
      <c r="B1263" s="105" t="str">
        <f t="shared" si="76"/>
        <v>103131746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>
      <c r="A1264" s="105" t="str">
        <f t="shared" si="75"/>
        <v>М САТ Кейбъл ЕАД</v>
      </c>
      <c r="B1264" s="105" t="str">
        <f t="shared" si="76"/>
        <v>103131746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>
      <c r="A1265" s="105" t="str">
        <f t="shared" si="75"/>
        <v>М САТ Кейбъл ЕАД</v>
      </c>
      <c r="B1265" s="105" t="str">
        <f t="shared" si="76"/>
        <v>103131746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>
      <c r="A1266" s="105" t="str">
        <f t="shared" si="75"/>
        <v>М САТ Кейбъл ЕАД</v>
      </c>
      <c r="B1266" s="105" t="str">
        <f t="shared" si="76"/>
        <v>103131746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>
      <c r="A1267" s="105" t="str">
        <f t="shared" si="75"/>
        <v>М САТ Кейбъл ЕАД</v>
      </c>
      <c r="B1267" s="105" t="str">
        <f t="shared" si="76"/>
        <v>103131746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>
      <c r="A1268" s="105" t="str">
        <f t="shared" si="75"/>
        <v>М САТ Кейбъл ЕАД</v>
      </c>
      <c r="B1268" s="105" t="str">
        <f t="shared" si="76"/>
        <v>103131746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>
      <c r="A1269" s="105" t="str">
        <f t="shared" si="75"/>
        <v>М САТ Кейбъл ЕАД</v>
      </c>
      <c r="B1269" s="105" t="str">
        <f t="shared" si="76"/>
        <v>103131746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>
      <c r="A1270" s="105" t="str">
        <f t="shared" si="75"/>
        <v>М САТ Кейбъл ЕАД</v>
      </c>
      <c r="B1270" s="105" t="str">
        <f t="shared" si="76"/>
        <v>103131746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>
      <c r="A1271" s="105" t="str">
        <f t="shared" si="75"/>
        <v>М САТ Кейбъл ЕАД</v>
      </c>
      <c r="B1271" s="105" t="str">
        <f t="shared" si="76"/>
        <v>103131746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>
      <c r="A1272" s="105" t="str">
        <f t="shared" si="75"/>
        <v>М САТ Кейбъл ЕАД</v>
      </c>
      <c r="B1272" s="105" t="str">
        <f t="shared" si="76"/>
        <v>103131746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>
      <c r="A1273" s="105" t="str">
        <f t="shared" si="75"/>
        <v>М САТ Кейбъл ЕАД</v>
      </c>
      <c r="B1273" s="105" t="str">
        <f t="shared" si="76"/>
        <v>103131746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>
      <c r="A1274" s="105" t="str">
        <f t="shared" si="75"/>
        <v>М САТ Кейбъл ЕАД</v>
      </c>
      <c r="B1274" s="105" t="str">
        <f t="shared" si="76"/>
        <v>103131746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>
      <c r="A1275" s="105" t="str">
        <f t="shared" si="75"/>
        <v>М САТ Кейбъл ЕАД</v>
      </c>
      <c r="B1275" s="105" t="str">
        <f t="shared" si="76"/>
        <v>103131746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>
      <c r="A1276" s="105" t="str">
        <f t="shared" si="75"/>
        <v>М САТ Кейбъл ЕАД</v>
      </c>
      <c r="B1276" s="105" t="str">
        <f t="shared" si="76"/>
        <v>103131746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>
      <c r="A1277" s="105" t="str">
        <f t="shared" si="75"/>
        <v>М САТ Кейбъл ЕАД</v>
      </c>
      <c r="B1277" s="105" t="str">
        <f t="shared" si="76"/>
        <v>103131746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>
      <c r="A1278" s="105" t="str">
        <f t="shared" si="75"/>
        <v>М САТ Кейбъл ЕАД</v>
      </c>
      <c r="B1278" s="105" t="str">
        <f t="shared" si="76"/>
        <v>103131746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>
      <c r="A1279" s="105" t="str">
        <f t="shared" si="75"/>
        <v>М САТ Кейбъл ЕАД</v>
      </c>
      <c r="B1279" s="105" t="str">
        <f t="shared" si="76"/>
        <v>103131746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>
      <c r="A1280" s="105" t="str">
        <f t="shared" si="75"/>
        <v>М САТ Кейбъл ЕАД</v>
      </c>
      <c r="B1280" s="105" t="str">
        <f t="shared" si="76"/>
        <v>103131746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>
      <c r="A1281" s="105" t="str">
        <f t="shared" si="75"/>
        <v>М САТ Кейбъл ЕАД</v>
      </c>
      <c r="B1281" s="105" t="str">
        <f t="shared" si="76"/>
        <v>103131746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>
      <c r="A1282" s="105" t="str">
        <f t="shared" si="75"/>
        <v>М САТ Кейбъл ЕАД</v>
      </c>
      <c r="B1282" s="105" t="str">
        <f t="shared" si="76"/>
        <v>103131746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>
      <c r="A1283" s="105" t="str">
        <f t="shared" si="75"/>
        <v>М САТ Кейбъл ЕАД</v>
      </c>
      <c r="B1283" s="105" t="str">
        <f t="shared" si="76"/>
        <v>103131746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>
      <c r="A1284" s="105" t="str">
        <f t="shared" si="75"/>
        <v>М САТ Кейбъл ЕАД</v>
      </c>
      <c r="B1284" s="105" t="str">
        <f t="shared" si="76"/>
        <v>103131746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>
      <c r="A1285" s="105" t="str">
        <f t="shared" si="75"/>
        <v>М САТ Кейбъл ЕАД</v>
      </c>
      <c r="B1285" s="105" t="str">
        <f t="shared" si="76"/>
        <v>103131746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>
      <c r="A1286" s="105" t="str">
        <f t="shared" si="75"/>
        <v>М САТ Кейбъл ЕАД</v>
      </c>
      <c r="B1286" s="105" t="str">
        <f t="shared" si="76"/>
        <v>103131746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>
      <c r="A1287" s="105" t="str">
        <f t="shared" si="75"/>
        <v>М САТ Кейбъл ЕАД</v>
      </c>
      <c r="B1287" s="105" t="str">
        <f t="shared" si="76"/>
        <v>103131746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>
      <c r="A1288" s="105" t="str">
        <f t="shared" si="75"/>
        <v>М САТ Кейбъл ЕАД</v>
      </c>
      <c r="B1288" s="105" t="str">
        <f t="shared" si="76"/>
        <v>103131746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>
      <c r="A1289" s="105" t="str">
        <f t="shared" si="75"/>
        <v>М САТ Кейбъл ЕАД</v>
      </c>
      <c r="B1289" s="105" t="str">
        <f t="shared" si="76"/>
        <v>103131746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>
      <c r="A1290" s="105" t="str">
        <f t="shared" si="75"/>
        <v>М САТ Кейбъл ЕАД</v>
      </c>
      <c r="B1290" s="105" t="str">
        <f t="shared" si="76"/>
        <v>103131746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>
      <c r="A1291" s="105" t="str">
        <f t="shared" si="75"/>
        <v>М САТ Кейбъл ЕАД</v>
      </c>
      <c r="B1291" s="105" t="str">
        <f t="shared" si="76"/>
        <v>103131746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>
      <c r="A1292" s="105" t="str">
        <f t="shared" si="75"/>
        <v>М САТ Кейбъл ЕАД</v>
      </c>
      <c r="B1292" s="105" t="str">
        <f t="shared" si="76"/>
        <v>103131746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>
      <c r="A1293" s="105" t="str">
        <f t="shared" si="75"/>
        <v>М САТ Кейбъл ЕАД</v>
      </c>
      <c r="B1293" s="105" t="str">
        <f t="shared" si="76"/>
        <v>103131746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35</v>
      </c>
    </row>
    <row r="1294" spans="1:8">
      <c r="A1294" s="105" t="str">
        <f t="shared" si="75"/>
        <v>М САТ Кейбъл ЕАД</v>
      </c>
      <c r="B1294" s="105" t="str">
        <f t="shared" si="76"/>
        <v>103131746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35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М САТ Кейбъл ЕАД</v>
      </c>
      <c r="B1296" s="105" t="str">
        <f t="shared" ref="B1296:B1335" si="79">pdeBulstat</f>
        <v>103131746</v>
      </c>
      <c r="C1296" s="580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30486</v>
      </c>
    </row>
    <row r="1297" spans="1:8">
      <c r="A1297" s="105" t="str">
        <f t="shared" si="78"/>
        <v>М САТ Кейбъл ЕАД</v>
      </c>
      <c r="B1297" s="105" t="str">
        <f t="shared" si="79"/>
        <v>103131746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М САТ Кейбъл ЕАД</v>
      </c>
      <c r="B1298" s="105" t="str">
        <f t="shared" si="79"/>
        <v>103131746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2</v>
      </c>
    </row>
    <row r="1299" spans="1:8">
      <c r="A1299" s="105" t="str">
        <f t="shared" si="78"/>
        <v>М САТ Кейбъл ЕАД</v>
      </c>
      <c r="B1299" s="105" t="str">
        <f t="shared" si="79"/>
        <v>103131746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>
      <c r="A1300" s="105" t="str">
        <f t="shared" si="78"/>
        <v>М САТ Кейбъл ЕАД</v>
      </c>
      <c r="B1300" s="105" t="str">
        <f t="shared" si="79"/>
        <v>103131746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30488</v>
      </c>
    </row>
    <row r="1301" spans="1:8">
      <c r="A1301" s="105" t="str">
        <f t="shared" si="78"/>
        <v>М САТ Кейбъл ЕАД</v>
      </c>
      <c r="B1301" s="105" t="str">
        <f t="shared" si="79"/>
        <v>103131746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>
      <c r="A1302" s="105" t="str">
        <f t="shared" si="78"/>
        <v>М САТ Кейбъл ЕАД</v>
      </c>
      <c r="B1302" s="105" t="str">
        <f t="shared" si="79"/>
        <v>103131746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М САТ Кейбъл ЕАД</v>
      </c>
      <c r="B1303" s="105" t="str">
        <f t="shared" si="79"/>
        <v>103131746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М САТ Кейбъл ЕАД</v>
      </c>
      <c r="B1304" s="105" t="str">
        <f t="shared" si="79"/>
        <v>103131746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>
      <c r="A1305" s="105" t="str">
        <f t="shared" si="78"/>
        <v>М САТ Кейбъл ЕАД</v>
      </c>
      <c r="B1305" s="105" t="str">
        <f t="shared" si="79"/>
        <v>103131746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>
      <c r="A1306" s="105" t="str">
        <f t="shared" si="78"/>
        <v>М САТ Кейбъл ЕАД</v>
      </c>
      <c r="B1306" s="105" t="str">
        <f t="shared" si="79"/>
        <v>103131746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М САТ Кейбъл ЕАД</v>
      </c>
      <c r="B1307" s="105" t="str">
        <f t="shared" si="79"/>
        <v>103131746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М САТ Кейбъл ЕАД</v>
      </c>
      <c r="B1308" s="105" t="str">
        <f t="shared" si="79"/>
        <v>103131746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М САТ Кейбъл ЕАД</v>
      </c>
      <c r="B1309" s="105" t="str">
        <f t="shared" si="79"/>
        <v>103131746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М САТ Кейбъл ЕАД</v>
      </c>
      <c r="B1310" s="105" t="str">
        <f t="shared" si="79"/>
        <v>103131746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М САТ Кейбъл ЕАД</v>
      </c>
      <c r="B1311" s="105" t="str">
        <f t="shared" si="79"/>
        <v>103131746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М САТ Кейбъл ЕАД</v>
      </c>
      <c r="B1312" s="105" t="str">
        <f t="shared" si="79"/>
        <v>103131746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М САТ Кейбъл ЕАД</v>
      </c>
      <c r="B1313" s="105" t="str">
        <f t="shared" si="79"/>
        <v>103131746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М САТ Кейбъл ЕАД</v>
      </c>
      <c r="B1314" s="105" t="str">
        <f t="shared" si="79"/>
        <v>103131746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М САТ Кейбъл ЕАД</v>
      </c>
      <c r="B1315" s="105" t="str">
        <f t="shared" si="79"/>
        <v>103131746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М САТ Кейбъл ЕАД</v>
      </c>
      <c r="B1316" s="105" t="str">
        <f t="shared" si="79"/>
        <v>103131746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>
      <c r="A1317" s="105" t="str">
        <f t="shared" si="78"/>
        <v>М САТ Кейбъл ЕАД</v>
      </c>
      <c r="B1317" s="105" t="str">
        <f t="shared" si="79"/>
        <v>103131746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М САТ Кейбъл ЕАД</v>
      </c>
      <c r="B1318" s="105" t="str">
        <f t="shared" si="79"/>
        <v>103131746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>
      <c r="A1319" s="105" t="str">
        <f t="shared" si="78"/>
        <v>М САТ Кейбъл ЕАД</v>
      </c>
      <c r="B1319" s="105" t="str">
        <f t="shared" si="79"/>
        <v>103131746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>
      <c r="A1320" s="105" t="str">
        <f t="shared" si="78"/>
        <v>М САТ Кейбъл ЕАД</v>
      </c>
      <c r="B1320" s="105" t="str">
        <f t="shared" si="79"/>
        <v>103131746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>
      <c r="A1321" s="105" t="str">
        <f t="shared" si="78"/>
        <v>М САТ Кейбъл ЕАД</v>
      </c>
      <c r="B1321" s="105" t="str">
        <f t="shared" si="79"/>
        <v>103131746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М САТ Кейбъл ЕАД</v>
      </c>
      <c r="B1322" s="105" t="str">
        <f t="shared" si="79"/>
        <v>103131746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М САТ Кейбъл ЕАД</v>
      </c>
      <c r="B1323" s="105" t="str">
        <f t="shared" si="79"/>
        <v>103131746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М САТ Кейбъл ЕАД</v>
      </c>
      <c r="B1324" s="105" t="str">
        <f t="shared" si="79"/>
        <v>103131746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>
      <c r="A1325" s="105" t="str">
        <f t="shared" si="78"/>
        <v>М САТ Кейбъл ЕАД</v>
      </c>
      <c r="B1325" s="105" t="str">
        <f t="shared" si="79"/>
        <v>103131746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>
      <c r="A1326" s="105" t="str">
        <f t="shared" si="78"/>
        <v>М САТ Кейбъл ЕАД</v>
      </c>
      <c r="B1326" s="105" t="str">
        <f t="shared" si="79"/>
        <v>103131746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30486</v>
      </c>
    </row>
    <row r="1327" spans="1:8">
      <c r="A1327" s="105" t="str">
        <f t="shared" si="78"/>
        <v>М САТ Кейбъл ЕАД</v>
      </c>
      <c r="B1327" s="105" t="str">
        <f t="shared" si="79"/>
        <v>103131746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М САТ Кейбъл ЕАД</v>
      </c>
      <c r="B1328" s="105" t="str">
        <f t="shared" si="79"/>
        <v>103131746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2</v>
      </c>
    </row>
    <row r="1329" spans="1:8">
      <c r="A1329" s="105" t="str">
        <f t="shared" si="78"/>
        <v>М САТ Кейбъл ЕАД</v>
      </c>
      <c r="B1329" s="105" t="str">
        <f t="shared" si="79"/>
        <v>103131746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>
      <c r="A1330" s="105" t="str">
        <f t="shared" si="78"/>
        <v>М САТ Кейбъл ЕАД</v>
      </c>
      <c r="B1330" s="105" t="str">
        <f t="shared" si="79"/>
        <v>103131746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30488</v>
      </c>
    </row>
    <row r="1331" spans="1:8">
      <c r="A1331" s="105" t="str">
        <f t="shared" si="78"/>
        <v>М САТ Кейбъл ЕАД</v>
      </c>
      <c r="B1331" s="105" t="str">
        <f t="shared" si="79"/>
        <v>103131746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>
      <c r="A1332" s="105" t="str">
        <f t="shared" si="78"/>
        <v>М САТ Кейбъл ЕАД</v>
      </c>
      <c r="B1332" s="105" t="str">
        <f t="shared" si="79"/>
        <v>103131746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М САТ Кейбъл ЕАД</v>
      </c>
      <c r="B1333" s="105" t="str">
        <f t="shared" si="79"/>
        <v>103131746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М САТ Кейбъл ЕАД</v>
      </c>
      <c r="B1334" s="105" t="str">
        <f t="shared" si="79"/>
        <v>103131746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>
      <c r="A1335" s="105" t="str">
        <f t="shared" si="78"/>
        <v>М САТ Кейбъл ЕАД</v>
      </c>
      <c r="B1335" s="105" t="str">
        <f t="shared" si="79"/>
        <v>103131746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73" zoomScale="80" zoomScaleNormal="85" zoomScaleSheetLayoutView="80" workbookViewId="0">
      <selection activeCell="G56" activeCellId="1" sqref="G79 G56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103131746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f>'4-Отчет за собствения капитал'!C34</f>
        <v>21871</v>
      </c>
      <c r="H12" s="197">
        <v>4550</v>
      </c>
    </row>
    <row r="13" spans="1:8">
      <c r="A13" s="89" t="s">
        <v>27</v>
      </c>
      <c r="B13" s="91" t="s">
        <v>28</v>
      </c>
      <c r="C13" s="197">
        <f>'Справка 6'!R12</f>
        <v>58</v>
      </c>
      <c r="D13" s="197">
        <v>171</v>
      </c>
      <c r="E13" s="89" t="s">
        <v>846</v>
      </c>
      <c r="F13" s="93" t="s">
        <v>29</v>
      </c>
      <c r="G13" s="197">
        <f>'4-Отчет за собствения капитал'!C34</f>
        <v>21871</v>
      </c>
      <c r="H13" s="196">
        <v>4550</v>
      </c>
    </row>
    <row r="14" spans="1:8">
      <c r="A14" s="89" t="s">
        <v>30</v>
      </c>
      <c r="B14" s="91" t="s">
        <v>31</v>
      </c>
      <c r="C14" s="197">
        <f>'Справка 6'!R13</f>
        <v>353</v>
      </c>
      <c r="D14" s="197">
        <v>417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'Справка 6'!R14</f>
        <v>8279</v>
      </c>
      <c r="D15" s="197">
        <v>8504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f>'Справка 6'!R15</f>
        <v>0</v>
      </c>
      <c r="D16" s="197">
        <v>12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'Справка 6'!R16</f>
        <v>4</v>
      </c>
      <c r="D17" s="197">
        <v>9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'Справка 6'!R17</f>
        <v>375</v>
      </c>
      <c r="D18" s="197">
        <v>360</v>
      </c>
      <c r="E18" s="480" t="s">
        <v>47</v>
      </c>
      <c r="F18" s="479" t="s">
        <v>48</v>
      </c>
      <c r="G18" s="608">
        <f>G12+G15+G16+G17</f>
        <v>21871</v>
      </c>
      <c r="H18" s="609">
        <f>H12+H15+H16+H17</f>
        <v>4550</v>
      </c>
    </row>
    <row r="19" spans="1:13">
      <c r="A19" s="89" t="s">
        <v>49</v>
      </c>
      <c r="B19" s="91" t="s">
        <v>50</v>
      </c>
      <c r="C19" s="197">
        <f>'Справка 6'!R18</f>
        <v>0</v>
      </c>
      <c r="D19" s="197">
        <v>0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9069</v>
      </c>
      <c r="D20" s="597">
        <f>SUM(D12:D19)</f>
        <v>9473</v>
      </c>
      <c r="E20" s="89" t="s">
        <v>54</v>
      </c>
      <c r="F20" s="93" t="s">
        <v>55</v>
      </c>
      <c r="G20" s="197">
        <f>'4-Отчет за собствения капитал'!D34</f>
        <v>25</v>
      </c>
      <c r="H20" s="196">
        <v>25</v>
      </c>
    </row>
    <row r="21" spans="1:13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141</v>
      </c>
      <c r="H22" s="613">
        <f>SUM(H23:H25)</f>
        <v>141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'4-Отчет за собствения капитал'!F34</f>
        <v>125</v>
      </c>
      <c r="H23" s="196">
        <v>125</v>
      </c>
    </row>
    <row r="24" spans="1:13">
      <c r="A24" s="89" t="s">
        <v>67</v>
      </c>
      <c r="B24" s="91" t="s">
        <v>68</v>
      </c>
      <c r="C24" s="197">
        <f>'Справка 6'!R24</f>
        <v>5</v>
      </c>
      <c r="D24" s="197">
        <v>8</v>
      </c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>
        <f>'4-Отчет за собствения капитал'!H34</f>
        <v>16</v>
      </c>
      <c r="H25" s="196">
        <v>16</v>
      </c>
    </row>
    <row r="26" spans="1:13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166</v>
      </c>
      <c r="H26" s="597">
        <f>H20+H21+H22</f>
        <v>166</v>
      </c>
      <c r="M26" s="98"/>
    </row>
    <row r="27" spans="1:13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5</v>
      </c>
      <c r="D28" s="597">
        <f>SUM(D24:D27)</f>
        <v>8</v>
      </c>
      <c r="E28" s="202" t="s">
        <v>84</v>
      </c>
      <c r="F28" s="93" t="s">
        <v>85</v>
      </c>
      <c r="G28" s="594">
        <f>SUM(G29:G31)</f>
        <v>2758</v>
      </c>
      <c r="H28" s="595">
        <f>SUM(H29:H31)</f>
        <v>2616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f>H34</f>
        <v>2758</v>
      </c>
      <c r="H29" s="197">
        <v>2616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87</v>
      </c>
      <c r="H32" s="197">
        <v>142</v>
      </c>
      <c r="M32" s="98"/>
    </row>
    <row r="33" spans="1:13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2845</v>
      </c>
      <c r="H34" s="597">
        <f>H28+H32+H33</f>
        <v>2758</v>
      </c>
    </row>
    <row r="35" spans="1:13">
      <c r="A35" s="89" t="s">
        <v>106</v>
      </c>
      <c r="B35" s="94" t="s">
        <v>107</v>
      </c>
      <c r="C35" s="594">
        <f>SUM(C36:C39)</f>
        <v>30486</v>
      </c>
      <c r="D35" s="595">
        <f>SUM(D36:D39)</f>
        <v>30488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v>30486</v>
      </c>
      <c r="D36" s="197">
        <v>30486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24882</v>
      </c>
      <c r="H37" s="599">
        <f>H26+H18+H34</f>
        <v>7474</v>
      </c>
    </row>
    <row r="38" spans="1:13">
      <c r="A38" s="89" t="s">
        <v>113</v>
      </c>
      <c r="B38" s="91" t="s">
        <v>114</v>
      </c>
      <c r="C38" s="197">
        <f>'Справка 6'!R33</f>
        <v>0</v>
      </c>
      <c r="D38" s="196">
        <v>2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>
        <v>10227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4648</v>
      </c>
      <c r="H45" s="197">
        <v>6172</v>
      </c>
    </row>
    <row r="46" spans="1:13">
      <c r="A46" s="472" t="s">
        <v>137</v>
      </c>
      <c r="B46" s="96" t="s">
        <v>138</v>
      </c>
      <c r="C46" s="596">
        <f>C35+C40+C45</f>
        <v>30486</v>
      </c>
      <c r="D46" s="597">
        <f>D35+D40+D45</f>
        <v>30488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7">
        <f>5708-13</f>
        <v>5695</v>
      </c>
      <c r="E48" s="201" t="s">
        <v>146</v>
      </c>
      <c r="F48" s="93" t="s">
        <v>147</v>
      </c>
      <c r="G48" s="197">
        <v>6000</v>
      </c>
      <c r="H48" s="197">
        <v>10000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20</v>
      </c>
      <c r="H49" s="197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10668</v>
      </c>
      <c r="H50" s="595">
        <f>SUM(H44:H49)</f>
        <v>26399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0</v>
      </c>
      <c r="D52" s="597">
        <f>SUM(D48:D51)</f>
        <v>5695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>
        <v>63</v>
      </c>
      <c r="D54" s="477">
        <v>89</v>
      </c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7">
        <v>61</v>
      </c>
      <c r="D55" s="477">
        <v>118</v>
      </c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39684</v>
      </c>
      <c r="D56" s="601">
        <f>D20+D21+D22+D28+D33+D46+D52+D54+D55</f>
        <v>45871</v>
      </c>
      <c r="E56" s="100" t="s">
        <v>850</v>
      </c>
      <c r="F56" s="99" t="s">
        <v>172</v>
      </c>
      <c r="G56" s="598">
        <f>G50+G52+G53+G54+G55</f>
        <v>10668</v>
      </c>
      <c r="H56" s="599">
        <f>H50+H52+H53+H54+H55</f>
        <v>26399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200</v>
      </c>
      <c r="D59" s="197">
        <v>235</v>
      </c>
      <c r="E59" s="201" t="s">
        <v>180</v>
      </c>
      <c r="F59" s="485" t="s">
        <v>181</v>
      </c>
      <c r="G59" s="197">
        <v>1516</v>
      </c>
      <c r="H59" s="197">
        <v>1455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4086</v>
      </c>
      <c r="H60" s="197">
        <v>4091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9642</v>
      </c>
      <c r="H61" s="595">
        <f>SUM(H62:H68)</f>
        <v>15949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302</v>
      </c>
      <c r="H62" s="197">
        <v>5792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7728</v>
      </c>
      <c r="H63" s="197">
        <v>8729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1035</v>
      </c>
      <c r="H64" s="197">
        <v>847</v>
      </c>
      <c r="M64" s="98"/>
    </row>
    <row r="65" spans="1:13">
      <c r="A65" s="481" t="s">
        <v>52</v>
      </c>
      <c r="B65" s="96" t="s">
        <v>198</v>
      </c>
      <c r="C65" s="596">
        <f>SUM(C59:C64)</f>
        <v>200</v>
      </c>
      <c r="D65" s="597">
        <f>SUM(D59:D64)</f>
        <v>235</v>
      </c>
      <c r="E65" s="89" t="s">
        <v>201</v>
      </c>
      <c r="F65" s="93" t="s">
        <v>202</v>
      </c>
      <c r="G65" s="197">
        <v>1</v>
      </c>
      <c r="H65" s="197"/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v>322</v>
      </c>
      <c r="H66" s="197">
        <v>324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94</v>
      </c>
      <c r="H67" s="197">
        <v>105</v>
      </c>
    </row>
    <row r="68" spans="1:13">
      <c r="A68" s="89" t="s">
        <v>206</v>
      </c>
      <c r="B68" s="91" t="s">
        <v>207</v>
      </c>
      <c r="C68" s="197">
        <v>10226</v>
      </c>
      <c r="D68" s="197">
        <f>9800-19</f>
        <v>9781</v>
      </c>
      <c r="E68" s="89" t="s">
        <v>212</v>
      </c>
      <c r="F68" s="93" t="s">
        <v>213</v>
      </c>
      <c r="G68" s="197">
        <v>160</v>
      </c>
      <c r="H68" s="197">
        <v>152</v>
      </c>
    </row>
    <row r="69" spans="1:13">
      <c r="A69" s="89" t="s">
        <v>210</v>
      </c>
      <c r="B69" s="91" t="s">
        <v>211</v>
      </c>
      <c r="C69" s="197">
        <v>1436</v>
      </c>
      <c r="D69" s="197">
        <v>314</v>
      </c>
      <c r="E69" s="201" t="s">
        <v>79</v>
      </c>
      <c r="F69" s="93" t="s">
        <v>216</v>
      </c>
      <c r="G69" s="197">
        <v>26</v>
      </c>
      <c r="H69" s="197">
        <v>430</v>
      </c>
    </row>
    <row r="70" spans="1:13">
      <c r="A70" s="89" t="s">
        <v>214</v>
      </c>
      <c r="B70" s="91" t="s">
        <v>215</v>
      </c>
      <c r="C70" s="197">
        <v>10</v>
      </c>
      <c r="D70" s="197">
        <v>11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15270</v>
      </c>
      <c r="H71" s="597">
        <f>H59+H60+H61+H69+H70</f>
        <v>21925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/>
      <c r="D73" s="197">
        <v>6</v>
      </c>
      <c r="E73" s="472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v>13</v>
      </c>
      <c r="D75" s="197">
        <v>31</v>
      </c>
      <c r="E75" s="484" t="s">
        <v>160</v>
      </c>
      <c r="F75" s="95" t="s">
        <v>233</v>
      </c>
      <c r="G75" s="477">
        <v>1288</v>
      </c>
      <c r="H75" s="477">
        <v>1229</v>
      </c>
    </row>
    <row r="76" spans="1:13">
      <c r="A76" s="481" t="s">
        <v>77</v>
      </c>
      <c r="B76" s="96" t="s">
        <v>232</v>
      </c>
      <c r="C76" s="596">
        <f>SUM(C68:C75)</f>
        <v>11685</v>
      </c>
      <c r="D76" s="597">
        <f>SUM(D68:D75)</f>
        <v>10143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35</v>
      </c>
      <c r="D79" s="595">
        <f>SUM(D80:D82)</f>
        <v>35</v>
      </c>
      <c r="E79" s="205" t="s">
        <v>849</v>
      </c>
      <c r="F79" s="99" t="s">
        <v>241</v>
      </c>
      <c r="G79" s="598">
        <f>G71+G73+G75+G77</f>
        <v>16558</v>
      </c>
      <c r="H79" s="599">
        <f>H71+H73+H75+H77</f>
        <v>23154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>
        <v>35</v>
      </c>
      <c r="D82" s="197">
        <v>35</v>
      </c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35</v>
      </c>
      <c r="D85" s="597">
        <f>D84+D83+D79</f>
        <v>35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72</v>
      </c>
      <c r="D88" s="197">
        <v>239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65</v>
      </c>
      <c r="D89" s="197">
        <v>171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137</v>
      </c>
      <c r="D92" s="597">
        <f>SUM(D88:D91)</f>
        <v>410</v>
      </c>
      <c r="E92" s="204"/>
      <c r="F92" s="103"/>
      <c r="G92" s="621"/>
      <c r="H92" s="622"/>
      <c r="M92" s="98"/>
    </row>
    <row r="93" spans="1:13">
      <c r="A93" s="472" t="s">
        <v>261</v>
      </c>
      <c r="B93" s="96" t="s">
        <v>262</v>
      </c>
      <c r="C93" s="477">
        <v>367</v>
      </c>
      <c r="D93" s="477">
        <v>333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12424</v>
      </c>
      <c r="D94" s="601">
        <f>D65+D76+D85+D92+D93</f>
        <v>11156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52108</v>
      </c>
      <c r="D95" s="603">
        <f>D94+D56</f>
        <v>57027</v>
      </c>
      <c r="E95" s="229" t="s">
        <v>941</v>
      </c>
      <c r="F95" s="488" t="s">
        <v>268</v>
      </c>
      <c r="G95" s="602">
        <f>G37+G40+G56+G79</f>
        <v>52108</v>
      </c>
      <c r="H95" s="603">
        <f>H37+H40+H56+H79</f>
        <v>57027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88" t="s">
        <v>975</v>
      </c>
      <c r="B98" s="701">
        <f>pdeReportingDate</f>
        <v>45362</v>
      </c>
      <c r="C98" s="701"/>
      <c r="D98" s="701"/>
      <c r="E98" s="701"/>
      <c r="F98" s="701"/>
      <c r="G98" s="701"/>
      <c r="H98" s="701"/>
      <c r="M98" s="98"/>
    </row>
    <row r="99" spans="1:13">
      <c r="A99" s="688"/>
      <c r="B99" s="52"/>
      <c r="C99" s="52"/>
      <c r="D99" s="52"/>
      <c r="E99" s="52"/>
      <c r="F99" s="52"/>
      <c r="G99" s="52"/>
      <c r="H99" s="52"/>
      <c r="M99" s="98"/>
    </row>
    <row r="100" spans="1:13">
      <c r="A100" s="689" t="s">
        <v>8</v>
      </c>
      <c r="B100" s="702" t="str">
        <f>authorName</f>
        <v>Славена Александрова Първанова</v>
      </c>
      <c r="C100" s="702"/>
      <c r="D100" s="702"/>
      <c r="E100" s="702"/>
      <c r="F100" s="702"/>
      <c r="G100" s="702"/>
      <c r="H100" s="702"/>
    </row>
    <row r="101" spans="1:13">
      <c r="A101" s="689"/>
      <c r="B101" s="80"/>
      <c r="C101" s="80"/>
      <c r="D101" s="80"/>
      <c r="E101" s="80"/>
      <c r="F101" s="80"/>
      <c r="G101" s="80"/>
      <c r="H101" s="80"/>
    </row>
    <row r="102" spans="1:13">
      <c r="A102" s="689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0"/>
      <c r="B103" s="700" t="s">
        <v>977</v>
      </c>
      <c r="C103" s="700"/>
      <c r="D103" s="700"/>
      <c r="E103" s="700"/>
      <c r="M103" s="98"/>
    </row>
    <row r="104" spans="1:13" ht="21.75" customHeight="1">
      <c r="A104" s="690"/>
      <c r="B104" s="700" t="s">
        <v>977</v>
      </c>
      <c r="C104" s="700"/>
      <c r="D104" s="700"/>
      <c r="E104" s="700"/>
    </row>
    <row r="105" spans="1:13" ht="21.75" customHeight="1">
      <c r="A105" s="690"/>
      <c r="B105" s="700" t="s">
        <v>977</v>
      </c>
      <c r="C105" s="700"/>
      <c r="D105" s="700"/>
      <c r="E105" s="700"/>
      <c r="M105" s="98"/>
    </row>
    <row r="106" spans="1:13" ht="21.75" customHeight="1">
      <c r="A106" s="690"/>
      <c r="B106" s="700" t="s">
        <v>977</v>
      </c>
      <c r="C106" s="700"/>
      <c r="D106" s="700"/>
      <c r="E106" s="700"/>
    </row>
    <row r="107" spans="1:13" ht="21.75" customHeight="1">
      <c r="A107" s="690"/>
      <c r="B107" s="700"/>
      <c r="C107" s="700"/>
      <c r="D107" s="700"/>
      <c r="E107" s="700"/>
      <c r="M107" s="98"/>
    </row>
    <row r="108" spans="1:13" ht="21.75" customHeight="1">
      <c r="A108" s="690"/>
      <c r="B108" s="700"/>
      <c r="C108" s="700"/>
      <c r="D108" s="700"/>
      <c r="E108" s="700"/>
    </row>
    <row r="109" spans="1:13" ht="21.75" customHeight="1">
      <c r="A109" s="690"/>
      <c r="B109" s="700"/>
      <c r="C109" s="700"/>
      <c r="D109" s="700"/>
      <c r="E109" s="700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5" zoomScale="80" zoomScaleNormal="70" zoomScaleSheetLayoutView="80" workbookViewId="0">
      <selection activeCell="C41" sqref="C41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103131746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5">
        <v>972</v>
      </c>
      <c r="D12" s="315">
        <v>1338</v>
      </c>
      <c r="E12" s="194" t="s">
        <v>277</v>
      </c>
      <c r="F12" s="240" t="s">
        <v>278</v>
      </c>
      <c r="G12" s="315"/>
      <c r="H12" s="315"/>
    </row>
    <row r="13" spans="1:8">
      <c r="A13" s="194" t="s">
        <v>279</v>
      </c>
      <c r="B13" s="190" t="s">
        <v>280</v>
      </c>
      <c r="C13" s="315">
        <v>4598</v>
      </c>
      <c r="D13" s="315">
        <v>4594</v>
      </c>
      <c r="E13" s="194" t="s">
        <v>281</v>
      </c>
      <c r="F13" s="240" t="s">
        <v>282</v>
      </c>
      <c r="G13" s="315"/>
      <c r="H13" s="315">
        <v>1</v>
      </c>
    </row>
    <row r="14" spans="1:8">
      <c r="A14" s="194" t="s">
        <v>283</v>
      </c>
      <c r="B14" s="190" t="s">
        <v>284</v>
      </c>
      <c r="C14" s="315">
        <v>888</v>
      </c>
      <c r="D14" s="315">
        <v>863</v>
      </c>
      <c r="E14" s="245" t="s">
        <v>285</v>
      </c>
      <c r="F14" s="240" t="s">
        <v>286</v>
      </c>
      <c r="G14" s="315">
        <v>10672</v>
      </c>
      <c r="H14" s="315">
        <v>10536</v>
      </c>
    </row>
    <row r="15" spans="1:8">
      <c r="A15" s="194" t="s">
        <v>287</v>
      </c>
      <c r="B15" s="190" t="s">
        <v>288</v>
      </c>
      <c r="C15" s="315">
        <v>2814</v>
      </c>
      <c r="D15" s="315">
        <v>2839</v>
      </c>
      <c r="E15" s="245" t="s">
        <v>79</v>
      </c>
      <c r="F15" s="240" t="s">
        <v>289</v>
      </c>
      <c r="G15" s="315">
        <v>420</v>
      </c>
      <c r="H15" s="315">
        <v>487</v>
      </c>
    </row>
    <row r="16" spans="1:8">
      <c r="A16" s="194" t="s">
        <v>290</v>
      </c>
      <c r="B16" s="190" t="s">
        <v>291</v>
      </c>
      <c r="C16" s="315">
        <v>509</v>
      </c>
      <c r="D16" s="315">
        <v>519</v>
      </c>
      <c r="E16" s="236" t="s">
        <v>52</v>
      </c>
      <c r="F16" s="264" t="s">
        <v>292</v>
      </c>
      <c r="G16" s="627">
        <f>SUM(G12:G15)</f>
        <v>11092</v>
      </c>
      <c r="H16" s="628">
        <f>SUM(H12:H15)</f>
        <v>11024</v>
      </c>
    </row>
    <row r="17" spans="1:8" ht="31.5">
      <c r="A17" s="194" t="s">
        <v>293</v>
      </c>
      <c r="B17" s="190" t="s">
        <v>294</v>
      </c>
      <c r="C17" s="315">
        <v>76</v>
      </c>
      <c r="D17" s="315">
        <v>114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>
        <v>16</v>
      </c>
      <c r="H18" s="638">
        <v>241</v>
      </c>
    </row>
    <row r="19" spans="1:8">
      <c r="A19" s="194" t="s">
        <v>299</v>
      </c>
      <c r="B19" s="190" t="s">
        <v>300</v>
      </c>
      <c r="C19" s="315">
        <v>-7</v>
      </c>
      <c r="D19" s="315">
        <v>76</v>
      </c>
      <c r="E19" s="194" t="s">
        <v>301</v>
      </c>
      <c r="F19" s="237" t="s">
        <v>302</v>
      </c>
      <c r="G19" s="315">
        <v>16</v>
      </c>
      <c r="H19" s="315">
        <v>241</v>
      </c>
    </row>
    <row r="20" spans="1:8">
      <c r="A20" s="235" t="s">
        <v>303</v>
      </c>
      <c r="B20" s="190" t="s">
        <v>304</v>
      </c>
      <c r="C20" s="315">
        <v>-37</v>
      </c>
      <c r="D20" s="315">
        <v>36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9850</v>
      </c>
      <c r="D22" s="628">
        <f>SUM(D12:D18)+D19</f>
        <v>10343</v>
      </c>
      <c r="E22" s="194" t="s">
        <v>309</v>
      </c>
      <c r="F22" s="237" t="s">
        <v>310</v>
      </c>
      <c r="G22" s="315">
        <v>636</v>
      </c>
      <c r="H22" s="315">
        <v>757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1705</v>
      </c>
      <c r="D25" s="315">
        <v>1489</v>
      </c>
      <c r="E25" s="194" t="s">
        <v>318</v>
      </c>
      <c r="F25" s="237" t="s">
        <v>319</v>
      </c>
      <c r="G25" s="315">
        <v>1</v>
      </c>
      <c r="H25" s="316"/>
    </row>
    <row r="26" spans="1:8" ht="31.5">
      <c r="A26" s="194" t="s">
        <v>320</v>
      </c>
      <c r="B26" s="237" t="s">
        <v>321</v>
      </c>
      <c r="C26" s="315">
        <v>23</v>
      </c>
      <c r="D26" s="315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5">
        <v>10</v>
      </c>
      <c r="E27" s="236" t="s">
        <v>104</v>
      </c>
      <c r="F27" s="238" t="s">
        <v>326</v>
      </c>
      <c r="G27" s="627">
        <f>SUM(G22:G26)</f>
        <v>637</v>
      </c>
      <c r="H27" s="628">
        <f>SUM(H22:H26)</f>
        <v>757</v>
      </c>
    </row>
    <row r="28" spans="1:8">
      <c r="A28" s="194" t="s">
        <v>79</v>
      </c>
      <c r="B28" s="237" t="s">
        <v>327</v>
      </c>
      <c r="C28" s="315">
        <v>56</v>
      </c>
      <c r="D28" s="315">
        <v>51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1784</v>
      </c>
      <c r="D29" s="628">
        <f>SUM(D25:D28)</f>
        <v>1550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11634</v>
      </c>
      <c r="D31" s="634">
        <f>D29+D22</f>
        <v>11893</v>
      </c>
      <c r="E31" s="251" t="s">
        <v>824</v>
      </c>
      <c r="F31" s="266" t="s">
        <v>331</v>
      </c>
      <c r="G31" s="253">
        <f>G16+G18+G27</f>
        <v>11745</v>
      </c>
      <c r="H31" s="254">
        <f>H16+H18+H27</f>
        <v>12022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111</v>
      </c>
      <c r="D33" s="244">
        <f>IF((H31-D31)&gt;0,H31-D31,0)</f>
        <v>129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>
        <v>33</v>
      </c>
      <c r="H35" s="315">
        <v>31</v>
      </c>
    </row>
    <row r="36" spans="1:8" ht="16.5" thickBot="1">
      <c r="A36" s="258" t="s">
        <v>344</v>
      </c>
      <c r="B36" s="256" t="s">
        <v>345</v>
      </c>
      <c r="C36" s="635">
        <f>C31-C34+C35</f>
        <v>11634</v>
      </c>
      <c r="D36" s="636">
        <f>D31-D34+D35</f>
        <v>11893</v>
      </c>
      <c r="E36" s="262" t="s">
        <v>346</v>
      </c>
      <c r="F36" s="256" t="s">
        <v>347</v>
      </c>
      <c r="G36" s="267">
        <f>G35-G34+G31</f>
        <v>11778</v>
      </c>
      <c r="H36" s="268">
        <f>H35-H34+H31</f>
        <v>12053</v>
      </c>
    </row>
    <row r="37" spans="1:8">
      <c r="A37" s="261" t="s">
        <v>348</v>
      </c>
      <c r="B37" s="231" t="s">
        <v>349</v>
      </c>
      <c r="C37" s="633">
        <f>IF((G36-C36)&gt;0,G36-C36,0)</f>
        <v>144</v>
      </c>
      <c r="D37" s="634">
        <f>IF((H36-D36)&gt;0,H36-D36,0)</f>
        <v>160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57</v>
      </c>
      <c r="D38" s="628">
        <f>D39+D40+D41</f>
        <v>18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57</v>
      </c>
      <c r="D40" s="315">
        <v>18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87</v>
      </c>
      <c r="D42" s="244">
        <f>+IF((H36-D36-D38)&gt;0,H36-D36-D38,0)</f>
        <v>142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87</v>
      </c>
      <c r="D44" s="268">
        <f>IF(H42=0,IF(D42-D43&gt;0,D42-D43+H43,0),IF(H42-H43&lt;0,H43-H42+D42,0))</f>
        <v>142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11778</v>
      </c>
      <c r="D45" s="630">
        <f>D36+D38+D42</f>
        <v>12053</v>
      </c>
      <c r="E45" s="270" t="s">
        <v>373</v>
      </c>
      <c r="F45" s="272" t="s">
        <v>374</v>
      </c>
      <c r="G45" s="629">
        <f>G42+G36</f>
        <v>11778</v>
      </c>
      <c r="H45" s="630">
        <f>H42+H36</f>
        <v>12053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88" t="s">
        <v>975</v>
      </c>
      <c r="B50" s="701">
        <f>pdeReportingDate</f>
        <v>45362</v>
      </c>
      <c r="C50" s="701"/>
      <c r="D50" s="701"/>
      <c r="E50" s="701"/>
      <c r="F50" s="701"/>
      <c r="G50" s="701"/>
      <c r="H50" s="701"/>
      <c r="M50" s="98"/>
    </row>
    <row r="51" spans="1:13" s="42" customFormat="1">
      <c r="A51" s="688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89" t="s">
        <v>8</v>
      </c>
      <c r="B52" s="702" t="str">
        <f>authorName</f>
        <v>Славена Александрова Първанова</v>
      </c>
      <c r="C52" s="702"/>
      <c r="D52" s="702"/>
      <c r="E52" s="702"/>
      <c r="F52" s="702"/>
      <c r="G52" s="702"/>
      <c r="H52" s="702"/>
    </row>
    <row r="53" spans="1:13" s="42" customFormat="1">
      <c r="A53" s="689"/>
      <c r="B53" s="80"/>
      <c r="C53" s="80"/>
      <c r="D53" s="80"/>
      <c r="E53" s="80"/>
      <c r="F53" s="80"/>
      <c r="G53" s="80"/>
      <c r="H53" s="80"/>
    </row>
    <row r="54" spans="1:13" s="42" customFormat="1">
      <c r="A54" s="689" t="s">
        <v>920</v>
      </c>
      <c r="B54" s="703"/>
      <c r="C54" s="703"/>
      <c r="D54" s="703"/>
      <c r="E54" s="703"/>
      <c r="F54" s="703"/>
      <c r="G54" s="703"/>
      <c r="H54" s="703"/>
    </row>
    <row r="55" spans="1:13" ht="15.75" customHeight="1">
      <c r="A55" s="690"/>
      <c r="B55" s="700" t="s">
        <v>977</v>
      </c>
      <c r="C55" s="700"/>
      <c r="D55" s="700"/>
      <c r="E55" s="700"/>
      <c r="F55" s="573"/>
      <c r="G55" s="45"/>
      <c r="H55" s="42"/>
    </row>
    <row r="56" spans="1:13" ht="15.75" customHeight="1">
      <c r="A56" s="690"/>
      <c r="B56" s="700" t="s">
        <v>977</v>
      </c>
      <c r="C56" s="700"/>
      <c r="D56" s="700"/>
      <c r="E56" s="700"/>
      <c r="F56" s="573"/>
      <c r="G56" s="45"/>
      <c r="H56" s="42"/>
    </row>
    <row r="57" spans="1:13" ht="15.75" customHeight="1">
      <c r="A57" s="690"/>
      <c r="B57" s="700" t="s">
        <v>977</v>
      </c>
      <c r="C57" s="700"/>
      <c r="D57" s="700"/>
      <c r="E57" s="700"/>
      <c r="F57" s="573"/>
      <c r="G57" s="45"/>
      <c r="H57" s="42"/>
    </row>
    <row r="58" spans="1:13" ht="15.75" customHeight="1">
      <c r="A58" s="690"/>
      <c r="B58" s="700" t="s">
        <v>977</v>
      </c>
      <c r="C58" s="700"/>
      <c r="D58" s="700"/>
      <c r="E58" s="700"/>
      <c r="F58" s="573"/>
      <c r="G58" s="45"/>
      <c r="H58" s="42"/>
    </row>
    <row r="59" spans="1:13">
      <c r="A59" s="690"/>
      <c r="B59" s="700"/>
      <c r="C59" s="700"/>
      <c r="D59" s="700"/>
      <c r="E59" s="700"/>
      <c r="F59" s="573"/>
      <c r="G59" s="45"/>
      <c r="H59" s="42"/>
    </row>
    <row r="60" spans="1:13">
      <c r="A60" s="690"/>
      <c r="B60" s="700"/>
      <c r="C60" s="700"/>
      <c r="D60" s="700"/>
      <c r="E60" s="700"/>
      <c r="F60" s="573"/>
      <c r="G60" s="45"/>
      <c r="H60" s="42"/>
    </row>
    <row r="61" spans="1:13">
      <c r="A61" s="690"/>
      <c r="B61" s="700"/>
      <c r="C61" s="700"/>
      <c r="D61" s="700"/>
      <c r="E61" s="700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8" zoomScaleNormal="100" zoomScaleSheetLayoutView="80" workbookViewId="0">
      <selection activeCell="C48" sqref="C48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М САТ КЕЙБЪЛ ЕАД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103131746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13831</v>
      </c>
      <c r="D11" s="197">
        <v>13798</v>
      </c>
      <c r="E11" s="177"/>
      <c r="F11" s="177"/>
    </row>
    <row r="12" spans="1:13">
      <c r="A12" s="277" t="s">
        <v>380</v>
      </c>
      <c r="B12" s="178" t="s">
        <v>381</v>
      </c>
      <c r="C12" s="197">
        <v>-6895</v>
      </c>
      <c r="D12" s="197">
        <v>-6531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-3326</v>
      </c>
      <c r="D14" s="197">
        <v>-3292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-1579</v>
      </c>
      <c r="D15" s="197">
        <v>-1579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</v>
      </c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-6</v>
      </c>
      <c r="D20" s="197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2023</v>
      </c>
      <c r="D21" s="657">
        <f>SUM(D11:D20)</f>
        <v>2380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-187</v>
      </c>
      <c r="D23" s="197">
        <v>-180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46</v>
      </c>
      <c r="D26" s="197">
        <v>45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4837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4696</v>
      </c>
      <c r="D33" s="657">
        <f>SUM(D23:D32)</f>
        <v>-135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4"/>
      <c r="D34" s="655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19406</v>
      </c>
      <c r="D37" s="197">
        <v>21084</v>
      </c>
      <c r="E37" s="177"/>
      <c r="F37" s="177"/>
    </row>
    <row r="38" spans="1:13">
      <c r="A38" s="277" t="s">
        <v>429</v>
      </c>
      <c r="B38" s="178" t="s">
        <v>430</v>
      </c>
      <c r="C38" s="197">
        <v>-22943</v>
      </c>
      <c r="D38" s="197">
        <v>-21368</v>
      </c>
      <c r="E38" s="177"/>
      <c r="F38" s="177"/>
    </row>
    <row r="39" spans="1:13">
      <c r="A39" s="277" t="s">
        <v>431</v>
      </c>
      <c r="B39" s="178" t="s">
        <v>432</v>
      </c>
      <c r="C39" s="197">
        <v>-500</v>
      </c>
      <c r="D39" s="197">
        <v>-450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-2955</v>
      </c>
      <c r="D40" s="197">
        <v>-1337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8">
        <f>SUM(C35:C42)</f>
        <v>-6992</v>
      </c>
      <c r="D43" s="659">
        <f>SUM(D35:D42)</f>
        <v>-2071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-273</v>
      </c>
      <c r="D44" s="307">
        <f>D43+D33+D21</f>
        <v>174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410</v>
      </c>
      <c r="D45" s="308">
        <v>236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09">
        <f>C45+C44</f>
        <v>137</v>
      </c>
      <c r="D46" s="310">
        <f>D45+D44</f>
        <v>410</v>
      </c>
      <c r="E46" s="177"/>
      <c r="F46" s="177"/>
      <c r="G46" s="180"/>
      <c r="H46" s="180"/>
    </row>
    <row r="47" spans="1:13">
      <c r="A47" s="303" t="s">
        <v>447</v>
      </c>
      <c r="B47" s="311" t="s">
        <v>448</v>
      </c>
      <c r="C47" s="297">
        <v>137</v>
      </c>
      <c r="D47" s="298">
        <v>410</v>
      </c>
      <c r="E47" s="177"/>
      <c r="F47" s="177"/>
      <c r="G47" s="180"/>
      <c r="H47" s="180"/>
    </row>
    <row r="48" spans="1:13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6" t="s">
        <v>966</v>
      </c>
      <c r="G50" s="180"/>
      <c r="H50" s="180"/>
    </row>
    <row r="51" spans="1:13">
      <c r="A51" s="705" t="s">
        <v>972</v>
      </c>
      <c r="B51" s="705"/>
      <c r="C51" s="705"/>
      <c r="D51" s="705"/>
      <c r="G51" s="180"/>
      <c r="H51" s="180"/>
    </row>
    <row r="52" spans="1:13">
      <c r="A52" s="687"/>
      <c r="B52" s="687"/>
      <c r="C52" s="687"/>
      <c r="D52" s="687"/>
      <c r="G52" s="180"/>
      <c r="H52" s="180"/>
    </row>
    <row r="53" spans="1:13">
      <c r="A53" s="687"/>
      <c r="B53" s="687"/>
      <c r="C53" s="687"/>
      <c r="D53" s="687"/>
      <c r="G53" s="180"/>
      <c r="H53" s="180"/>
    </row>
    <row r="54" spans="1:13" s="42" customFormat="1">
      <c r="A54" s="688" t="s">
        <v>975</v>
      </c>
      <c r="B54" s="701">
        <f>pdeReportingDate</f>
        <v>45362</v>
      </c>
      <c r="C54" s="701"/>
      <c r="D54" s="701"/>
      <c r="E54" s="701"/>
      <c r="F54" s="691"/>
      <c r="G54" s="691"/>
      <c r="H54" s="691"/>
      <c r="M54" s="98"/>
    </row>
    <row r="55" spans="1:13" s="42" customFormat="1">
      <c r="A55" s="688"/>
      <c r="B55" s="701"/>
      <c r="C55" s="701"/>
      <c r="D55" s="701"/>
      <c r="E55" s="701"/>
      <c r="F55" s="52"/>
      <c r="G55" s="52"/>
      <c r="H55" s="52"/>
      <c r="M55" s="98"/>
    </row>
    <row r="56" spans="1:13" s="42" customFormat="1">
      <c r="A56" s="689" t="s">
        <v>8</v>
      </c>
      <c r="B56" s="702" t="str">
        <f>authorName</f>
        <v>Славена Александрова Първанова</v>
      </c>
      <c r="C56" s="702"/>
      <c r="D56" s="702"/>
      <c r="E56" s="702"/>
      <c r="F56" s="80"/>
      <c r="G56" s="80"/>
      <c r="H56" s="80"/>
    </row>
    <row r="57" spans="1:13" s="42" customFormat="1">
      <c r="A57" s="689"/>
      <c r="B57" s="702"/>
      <c r="C57" s="702"/>
      <c r="D57" s="702"/>
      <c r="E57" s="702"/>
      <c r="F57" s="80"/>
      <c r="G57" s="80"/>
      <c r="H57" s="80"/>
    </row>
    <row r="58" spans="1:13" s="42" customFormat="1">
      <c r="A58" s="689" t="s">
        <v>920</v>
      </c>
      <c r="B58" s="702"/>
      <c r="C58" s="702"/>
      <c r="D58" s="702"/>
      <c r="E58" s="702"/>
      <c r="F58" s="80"/>
      <c r="G58" s="80"/>
      <c r="H58" s="80"/>
    </row>
    <row r="59" spans="1:13" s="191" customFormat="1">
      <c r="A59" s="690"/>
      <c r="B59" s="700" t="s">
        <v>977</v>
      </c>
      <c r="C59" s="700"/>
      <c r="D59" s="700"/>
      <c r="E59" s="700"/>
      <c r="F59" s="573"/>
      <c r="G59" s="45"/>
      <c r="H59" s="42"/>
    </row>
    <row r="60" spans="1:13">
      <c r="A60" s="690"/>
      <c r="B60" s="700" t="s">
        <v>977</v>
      </c>
      <c r="C60" s="700"/>
      <c r="D60" s="700"/>
      <c r="E60" s="700"/>
      <c r="F60" s="573"/>
      <c r="G60" s="45"/>
      <c r="H60" s="42"/>
    </row>
    <row r="61" spans="1:13">
      <c r="A61" s="690"/>
      <c r="B61" s="700" t="s">
        <v>977</v>
      </c>
      <c r="C61" s="700"/>
      <c r="D61" s="700"/>
      <c r="E61" s="700"/>
      <c r="F61" s="573"/>
      <c r="G61" s="45"/>
      <c r="H61" s="42"/>
    </row>
    <row r="62" spans="1:13">
      <c r="A62" s="690"/>
      <c r="B62" s="700" t="s">
        <v>977</v>
      </c>
      <c r="C62" s="700"/>
      <c r="D62" s="700"/>
      <c r="E62" s="700"/>
      <c r="F62" s="573"/>
      <c r="G62" s="45"/>
      <c r="H62" s="42"/>
    </row>
    <row r="63" spans="1:13">
      <c r="A63" s="690"/>
      <c r="B63" s="700"/>
      <c r="C63" s="700"/>
      <c r="D63" s="700"/>
      <c r="E63" s="700"/>
      <c r="F63" s="573"/>
      <c r="G63" s="45"/>
      <c r="H63" s="42"/>
    </row>
    <row r="64" spans="1:13">
      <c r="A64" s="690"/>
      <c r="B64" s="700"/>
      <c r="C64" s="700"/>
      <c r="D64" s="700"/>
      <c r="E64" s="700"/>
      <c r="F64" s="573"/>
      <c r="G64" s="45"/>
      <c r="H64" s="42"/>
    </row>
    <row r="65" spans="1:8">
      <c r="A65" s="690"/>
      <c r="B65" s="700"/>
      <c r="C65" s="700"/>
      <c r="D65" s="700"/>
      <c r="E65" s="700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6" zoomScale="80" zoomScaleNormal="100" zoomScaleSheetLayoutView="80" workbookViewId="0">
      <selection activeCell="H35" sqref="H35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103131746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1" t="s">
        <v>453</v>
      </c>
      <c r="B8" s="714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2"/>
      <c r="B9" s="715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0" t="s">
        <v>458</v>
      </c>
      <c r="J9" s="710" t="s">
        <v>459</v>
      </c>
      <c r="K9" s="707"/>
      <c r="L9" s="707"/>
      <c r="M9" s="535" t="s">
        <v>825</v>
      </c>
      <c r="N9" s="531"/>
    </row>
    <row r="10" spans="1:14" s="532" customFormat="1" ht="31.5">
      <c r="A10" s="713"/>
      <c r="B10" s="716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4550</v>
      </c>
      <c r="D13" s="583">
        <f>'1-Баланс'!H20</f>
        <v>25</v>
      </c>
      <c r="E13" s="583">
        <f>'1-Баланс'!H21</f>
        <v>0</v>
      </c>
      <c r="F13" s="583">
        <f>'1-Баланс'!H23</f>
        <v>125</v>
      </c>
      <c r="G13" s="583">
        <f>'1-Баланс'!H24</f>
        <v>0</v>
      </c>
      <c r="H13" s="584">
        <v>16</v>
      </c>
      <c r="I13" s="583">
        <f>'1-Баланс'!H29+'1-Баланс'!H32</f>
        <v>2758</v>
      </c>
      <c r="J13" s="583">
        <f>'1-Баланс'!H30+'1-Баланс'!H33</f>
        <v>0</v>
      </c>
      <c r="K13" s="584"/>
      <c r="L13" s="583">
        <f>SUM(C13:K13)</f>
        <v>7474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t="shared" ref="L14:L34" si="1">SUM(C14:K14)</f>
        <v>0</v>
      </c>
      <c r="M14" s="314">
        <f t="shared" si="0"/>
        <v>0</v>
      </c>
      <c r="N14" s="169"/>
    </row>
    <row r="15" spans="1:14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4550</v>
      </c>
      <c r="D17" s="651">
        <f t="shared" ref="D17:M17" si="2">D13+D14</f>
        <v>25</v>
      </c>
      <c r="E17" s="651">
        <f t="shared" si="2"/>
        <v>0</v>
      </c>
      <c r="F17" s="651">
        <f t="shared" si="2"/>
        <v>125</v>
      </c>
      <c r="G17" s="651">
        <f t="shared" si="2"/>
        <v>0</v>
      </c>
      <c r="H17" s="651">
        <f t="shared" si="2"/>
        <v>16</v>
      </c>
      <c r="I17" s="651">
        <f t="shared" si="2"/>
        <v>2758</v>
      </c>
      <c r="J17" s="651">
        <f t="shared" si="2"/>
        <v>0</v>
      </c>
      <c r="K17" s="651">
        <f t="shared" si="2"/>
        <v>0</v>
      </c>
      <c r="L17" s="583">
        <f t="shared" si="1"/>
        <v>7474</v>
      </c>
      <c r="M17" s="652">
        <f t="shared" si="2"/>
        <v>0</v>
      </c>
      <c r="N17" s="169"/>
    </row>
    <row r="18" spans="1:14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87</v>
      </c>
      <c r="J18" s="583">
        <f>+'1-Баланс'!G33</f>
        <v>0</v>
      </c>
      <c r="K18" s="584"/>
      <c r="L18" s="583">
        <f t="shared" si="1"/>
        <v>87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>
      <c r="A30" s="548" t="s">
        <v>499</v>
      </c>
      <c r="B30" s="549" t="s">
        <v>500</v>
      </c>
      <c r="C30" s="315">
        <v>17321</v>
      </c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17321</v>
      </c>
      <c r="M30" s="316"/>
      <c r="N30" s="169"/>
    </row>
    <row r="31" spans="1:14">
      <c r="A31" s="546" t="s">
        <v>501</v>
      </c>
      <c r="B31" s="547" t="s">
        <v>502</v>
      </c>
      <c r="C31" s="651">
        <f>C19+C22+C23+C26+C30+C29+C17+C18</f>
        <v>21871</v>
      </c>
      <c r="D31" s="651">
        <f t="shared" ref="D31:M31" si="6">D19+D22+D23+D26+D30+D29+D17+D18</f>
        <v>25</v>
      </c>
      <c r="E31" s="651">
        <f t="shared" si="6"/>
        <v>0</v>
      </c>
      <c r="F31" s="651">
        <f t="shared" si="6"/>
        <v>125</v>
      </c>
      <c r="G31" s="651">
        <f t="shared" si="6"/>
        <v>0</v>
      </c>
      <c r="H31" s="651">
        <f t="shared" si="6"/>
        <v>16</v>
      </c>
      <c r="I31" s="651">
        <f t="shared" si="6"/>
        <v>2845</v>
      </c>
      <c r="J31" s="651">
        <f t="shared" si="6"/>
        <v>0</v>
      </c>
      <c r="K31" s="651">
        <f t="shared" si="6"/>
        <v>0</v>
      </c>
      <c r="L31" s="583">
        <f t="shared" si="1"/>
        <v>24882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21871</v>
      </c>
      <c r="D34" s="586">
        <f t="shared" si="7"/>
        <v>25</v>
      </c>
      <c r="E34" s="586">
        <f t="shared" si="7"/>
        <v>0</v>
      </c>
      <c r="F34" s="586">
        <f t="shared" si="7"/>
        <v>125</v>
      </c>
      <c r="G34" s="586">
        <f t="shared" si="7"/>
        <v>0</v>
      </c>
      <c r="H34" s="586">
        <f t="shared" si="7"/>
        <v>16</v>
      </c>
      <c r="I34" s="586">
        <f t="shared" si="7"/>
        <v>2845</v>
      </c>
      <c r="J34" s="586">
        <f t="shared" si="7"/>
        <v>0</v>
      </c>
      <c r="K34" s="586">
        <f t="shared" si="7"/>
        <v>0</v>
      </c>
      <c r="L34" s="649">
        <f t="shared" si="1"/>
        <v>24882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88" t="s">
        <v>975</v>
      </c>
      <c r="B38" s="701">
        <f>pdeReportingDate</f>
        <v>45362</v>
      </c>
      <c r="C38" s="701"/>
      <c r="D38" s="701"/>
      <c r="E38" s="701"/>
      <c r="F38" s="701"/>
      <c r="G38" s="701"/>
      <c r="H38" s="701"/>
      <c r="M38" s="169"/>
    </row>
    <row r="39" spans="1:14">
      <c r="A39" s="688"/>
      <c r="B39" s="52"/>
      <c r="C39" s="52"/>
      <c r="D39" s="52"/>
      <c r="E39" s="52"/>
      <c r="F39" s="52"/>
      <c r="G39" s="52"/>
      <c r="H39" s="52"/>
      <c r="M39" s="169"/>
    </row>
    <row r="40" spans="1:14">
      <c r="A40" s="689" t="s">
        <v>8</v>
      </c>
      <c r="B40" s="702" t="str">
        <f>authorName</f>
        <v>Славена Александрова Първанова</v>
      </c>
      <c r="C40" s="702"/>
      <c r="D40" s="702"/>
      <c r="E40" s="702"/>
      <c r="F40" s="702"/>
      <c r="G40" s="702"/>
      <c r="H40" s="702"/>
      <c r="M40" s="169"/>
    </row>
    <row r="41" spans="1:14">
      <c r="A41" s="689"/>
      <c r="B41" s="80"/>
      <c r="C41" s="80"/>
      <c r="D41" s="80"/>
      <c r="E41" s="80"/>
      <c r="F41" s="80"/>
      <c r="G41" s="80"/>
      <c r="H41" s="80"/>
      <c r="M41" s="169"/>
    </row>
    <row r="42" spans="1:14">
      <c r="A42" s="689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4">
      <c r="A43" s="690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4">
      <c r="A44" s="690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4">
      <c r="A45" s="690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4">
      <c r="A46" s="690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4">
      <c r="A47" s="690"/>
      <c r="B47" s="700"/>
      <c r="C47" s="700"/>
      <c r="D47" s="700"/>
      <c r="E47" s="700"/>
      <c r="F47" s="573"/>
      <c r="G47" s="45"/>
      <c r="H47" s="42"/>
      <c r="M47" s="169"/>
    </row>
    <row r="48" spans="1:14">
      <c r="A48" s="690"/>
      <c r="B48" s="700"/>
      <c r="C48" s="700"/>
      <c r="D48" s="700"/>
      <c r="E48" s="700"/>
      <c r="F48" s="573"/>
      <c r="G48" s="45"/>
      <c r="H48" s="42"/>
      <c r="M48" s="169"/>
    </row>
    <row r="49" spans="1:13">
      <c r="A49" s="690"/>
      <c r="B49" s="700"/>
      <c r="C49" s="700"/>
      <c r="D49" s="700"/>
      <c r="E49" s="700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topLeftCell="A19" zoomScale="70" zoomScaleNormal="70" zoomScaleSheetLayoutView="70" workbookViewId="0">
      <selection activeCell="A47" sqref="A47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103131746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0"/>
      <c r="D10" s="470"/>
      <c r="E10" s="470"/>
      <c r="F10" s="470"/>
    </row>
    <row r="11" spans="1:15">
      <c r="A11" s="507" t="s">
        <v>792</v>
      </c>
      <c r="B11" s="502"/>
      <c r="C11" s="470"/>
      <c r="D11" s="470"/>
      <c r="E11" s="470"/>
      <c r="F11" s="470"/>
    </row>
    <row r="12" spans="1:15">
      <c r="A12" s="676" t="s">
        <v>1002</v>
      </c>
      <c r="B12" s="677"/>
      <c r="C12" s="698">
        <v>30486</v>
      </c>
      <c r="D12" s="699">
        <v>50.15</v>
      </c>
      <c r="E12" s="92"/>
      <c r="F12" s="468">
        <f>C12-E12</f>
        <v>30486</v>
      </c>
    </row>
    <row r="13" spans="1:15">
      <c r="A13" s="676">
        <v>2</v>
      </c>
      <c r="B13" s="677"/>
      <c r="C13" s="92"/>
      <c r="D13" s="92"/>
      <c r="E13" s="92"/>
      <c r="F13" s="468">
        <f t="shared" ref="F13:F26" si="0">C13-E13</f>
        <v>0</v>
      </c>
    </row>
    <row r="14" spans="1:1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1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1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>
      <c r="A27" s="508" t="s">
        <v>544</v>
      </c>
      <c r="B27" s="509" t="s">
        <v>793</v>
      </c>
      <c r="C27" s="471">
        <f>SUM(C12:C26)</f>
        <v>30486</v>
      </c>
      <c r="D27" s="471"/>
      <c r="E27" s="471">
        <f>SUM(E12:E26)</f>
        <v>0</v>
      </c>
      <c r="F27" s="471">
        <f>SUM(F12:F26)</f>
        <v>30486</v>
      </c>
    </row>
    <row r="28" spans="1:6">
      <c r="A28" s="507" t="s">
        <v>794</v>
      </c>
      <c r="B28" s="509"/>
      <c r="C28" s="470"/>
      <c r="D28" s="470"/>
      <c r="E28" s="470"/>
      <c r="F28" s="470"/>
    </row>
    <row r="29" spans="1:6">
      <c r="A29" s="676">
        <v>1</v>
      </c>
      <c r="B29" s="677"/>
      <c r="C29" s="92"/>
      <c r="D29" s="92"/>
      <c r="E29" s="92"/>
      <c r="F29" s="468">
        <f>C29-E29</f>
        <v>0</v>
      </c>
    </row>
    <row r="30" spans="1:6">
      <c r="A30" s="676">
        <v>2</v>
      </c>
      <c r="B30" s="677"/>
      <c r="C30" s="92"/>
      <c r="D30" s="92"/>
      <c r="E30" s="92"/>
      <c r="F30" s="468">
        <f t="shared" ref="F30:F43" si="1">C30-E30</f>
        <v>0</v>
      </c>
    </row>
    <row r="31" spans="1:6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>
      <c r="A45" s="507" t="s">
        <v>796</v>
      </c>
      <c r="B45" s="510"/>
      <c r="C45" s="511"/>
      <c r="D45" s="470"/>
      <c r="E45" s="470"/>
      <c r="F45" s="470"/>
    </row>
    <row r="46" spans="1:6">
      <c r="A46" s="676" t="s">
        <v>1003</v>
      </c>
      <c r="B46" s="677"/>
      <c r="C46" s="92">
        <v>2</v>
      </c>
      <c r="D46" s="92">
        <v>50</v>
      </c>
      <c r="E46" s="92"/>
      <c r="F46" s="468">
        <f>C46-E46</f>
        <v>2</v>
      </c>
    </row>
    <row r="47" spans="1:6">
      <c r="A47" s="676">
        <v>2</v>
      </c>
      <c r="B47" s="677"/>
      <c r="C47" s="92"/>
      <c r="D47" s="92"/>
      <c r="E47" s="92"/>
      <c r="F47" s="468">
        <f t="shared" ref="F47:F60" si="2">C47-E47</f>
        <v>0</v>
      </c>
    </row>
    <row r="48" spans="1:6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>
      <c r="A61" s="508" t="s">
        <v>797</v>
      </c>
      <c r="B61" s="509" t="s">
        <v>798</v>
      </c>
      <c r="C61" s="471">
        <f>SUM(C46:C60)</f>
        <v>2</v>
      </c>
      <c r="D61" s="471"/>
      <c r="E61" s="471">
        <f>SUM(E46:E60)</f>
        <v>0</v>
      </c>
      <c r="F61" s="471">
        <f>SUM(F46:F60)</f>
        <v>2</v>
      </c>
    </row>
    <row r="62" spans="1:6">
      <c r="A62" s="505" t="s">
        <v>799</v>
      </c>
      <c r="B62" s="509"/>
      <c r="C62" s="470"/>
      <c r="D62" s="470"/>
      <c r="E62" s="470"/>
      <c r="F62" s="470"/>
    </row>
    <row r="63" spans="1:6">
      <c r="A63" s="676">
        <v>1</v>
      </c>
      <c r="B63" s="677"/>
      <c r="C63" s="92"/>
      <c r="D63" s="92"/>
      <c r="E63" s="92"/>
      <c r="F63" s="468">
        <f>C63-E63</f>
        <v>0</v>
      </c>
    </row>
    <row r="64" spans="1:6">
      <c r="A64" s="676">
        <v>2</v>
      </c>
      <c r="B64" s="677"/>
      <c r="C64" s="92"/>
      <c r="D64" s="92"/>
      <c r="E64" s="92"/>
      <c r="F64" s="468">
        <f t="shared" ref="F64:F77" si="3">C64-E64</f>
        <v>0</v>
      </c>
    </row>
    <row r="65" spans="1:6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>
      <c r="A79" s="512" t="s">
        <v>801</v>
      </c>
      <c r="B79" s="509" t="s">
        <v>802</v>
      </c>
      <c r="C79" s="471">
        <f>C78+C61+C44+C27</f>
        <v>30488</v>
      </c>
      <c r="D79" s="471"/>
      <c r="E79" s="471">
        <f>E78+E61+E44+E27</f>
        <v>0</v>
      </c>
      <c r="F79" s="471">
        <f>F78+F61+F44+F27</f>
        <v>30488</v>
      </c>
    </row>
    <row r="80" spans="1:6">
      <c r="A80" s="505" t="s">
        <v>803</v>
      </c>
      <c r="B80" s="509"/>
      <c r="C80" s="469"/>
      <c r="D80" s="469"/>
      <c r="E80" s="469"/>
      <c r="F80" s="469"/>
    </row>
    <row r="81" spans="1:6">
      <c r="A81" s="507" t="s">
        <v>792</v>
      </c>
      <c r="B81" s="513"/>
      <c r="C81" s="470"/>
      <c r="D81" s="470"/>
      <c r="E81" s="470"/>
      <c r="F81" s="470"/>
    </row>
    <row r="82" spans="1:6">
      <c r="A82" s="676">
        <v>1</v>
      </c>
      <c r="B82" s="677"/>
      <c r="C82" s="92"/>
      <c r="D82" s="92"/>
      <c r="E82" s="92"/>
      <c r="F82" s="468">
        <f>C82-E82</f>
        <v>0</v>
      </c>
    </row>
    <row r="83" spans="1:6">
      <c r="A83" s="676">
        <v>2</v>
      </c>
      <c r="B83" s="677"/>
      <c r="C83" s="92"/>
      <c r="D83" s="92"/>
      <c r="E83" s="92"/>
      <c r="F83" s="468">
        <f t="shared" ref="F83:F96" si="4">C83-E83</f>
        <v>0</v>
      </c>
    </row>
    <row r="84" spans="1:6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>
      <c r="A98" s="507" t="s">
        <v>794</v>
      </c>
      <c r="B98" s="514"/>
      <c r="C98" s="469"/>
      <c r="D98" s="469"/>
      <c r="E98" s="469"/>
      <c r="F98" s="469"/>
    </row>
    <row r="99" spans="1:6">
      <c r="A99" s="676">
        <v>1</v>
      </c>
      <c r="B99" s="677"/>
      <c r="C99" s="92"/>
      <c r="D99" s="92"/>
      <c r="E99" s="92"/>
      <c r="F99" s="468">
        <f>C99-E99</f>
        <v>0</v>
      </c>
    </row>
    <row r="100" spans="1:6">
      <c r="A100" s="676">
        <v>2</v>
      </c>
      <c r="B100" s="677"/>
      <c r="C100" s="92"/>
      <c r="D100" s="92"/>
      <c r="E100" s="92"/>
      <c r="F100" s="468">
        <f t="shared" ref="F100:F113" si="5">C100-E100</f>
        <v>0</v>
      </c>
    </row>
    <row r="101" spans="1:6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>
      <c r="A117" s="676">
        <v>2</v>
      </c>
      <c r="B117" s="677"/>
      <c r="C117" s="92"/>
      <c r="D117" s="92"/>
      <c r="E117" s="92"/>
      <c r="F117" s="468">
        <f t="shared" ref="F117:F130" si="6">C117-E117</f>
        <v>0</v>
      </c>
    </row>
    <row r="118" spans="1:6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>
      <c r="A132" s="505" t="s">
        <v>799</v>
      </c>
      <c r="B132" s="509"/>
      <c r="C132" s="470"/>
      <c r="D132" s="470"/>
      <c r="E132" s="470"/>
      <c r="F132" s="470"/>
    </row>
    <row r="133" spans="1:6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>
      <c r="A134" s="676">
        <v>2</v>
      </c>
      <c r="B134" s="677"/>
      <c r="C134" s="92"/>
      <c r="D134" s="92"/>
      <c r="E134" s="92"/>
      <c r="F134" s="468">
        <f t="shared" ref="F134:F147" si="7">C134-E134</f>
        <v>0</v>
      </c>
    </row>
    <row r="135" spans="1:6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8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8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8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8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8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88" t="s">
        <v>975</v>
      </c>
      <c r="B151" s="701">
        <f>pdeReportingDate</f>
        <v>45362</v>
      </c>
      <c r="C151" s="701"/>
      <c r="D151" s="701"/>
      <c r="E151" s="701"/>
      <c r="F151" s="701"/>
      <c r="G151" s="701"/>
      <c r="H151" s="701"/>
    </row>
    <row r="152" spans="1:8">
      <c r="A152" s="688"/>
      <c r="B152" s="52"/>
      <c r="C152" s="52"/>
      <c r="D152" s="52"/>
      <c r="E152" s="52"/>
      <c r="F152" s="52"/>
      <c r="G152" s="52"/>
      <c r="H152" s="52"/>
    </row>
    <row r="153" spans="1:8">
      <c r="A153" s="689" t="s">
        <v>8</v>
      </c>
      <c r="B153" s="702" t="str">
        <f>authorName</f>
        <v>Славена Александрова Първанова</v>
      </c>
      <c r="C153" s="702"/>
      <c r="D153" s="702"/>
      <c r="E153" s="702"/>
      <c r="F153" s="702"/>
      <c r="G153" s="702"/>
      <c r="H153" s="702"/>
    </row>
    <row r="154" spans="1:8">
      <c r="A154" s="689"/>
      <c r="B154" s="80"/>
      <c r="C154" s="80"/>
      <c r="D154" s="80"/>
      <c r="E154" s="80"/>
      <c r="F154" s="80"/>
      <c r="G154" s="80"/>
      <c r="H154" s="80"/>
    </row>
    <row r="155" spans="1:8">
      <c r="A155" s="689" t="s">
        <v>920</v>
      </c>
      <c r="B155" s="703"/>
      <c r="C155" s="703"/>
      <c r="D155" s="703"/>
      <c r="E155" s="703"/>
      <c r="F155" s="703"/>
      <c r="G155" s="703"/>
      <c r="H155" s="703"/>
    </row>
    <row r="156" spans="1:8">
      <c r="A156" s="690"/>
      <c r="B156" s="700" t="s">
        <v>977</v>
      </c>
      <c r="C156" s="700"/>
      <c r="D156" s="700"/>
      <c r="E156" s="700"/>
      <c r="F156" s="573"/>
      <c r="G156" s="45"/>
      <c r="H156" s="42"/>
    </row>
    <row r="157" spans="1:8">
      <c r="A157" s="690"/>
      <c r="B157" s="700" t="s">
        <v>977</v>
      </c>
      <c r="C157" s="700"/>
      <c r="D157" s="700"/>
      <c r="E157" s="700"/>
      <c r="F157" s="573"/>
      <c r="G157" s="45"/>
      <c r="H157" s="42"/>
    </row>
    <row r="158" spans="1:8">
      <c r="A158" s="690"/>
      <c r="B158" s="700" t="s">
        <v>977</v>
      </c>
      <c r="C158" s="700"/>
      <c r="D158" s="700"/>
      <c r="E158" s="700"/>
      <c r="F158" s="573"/>
      <c r="G158" s="45"/>
      <c r="H158" s="42"/>
    </row>
    <row r="159" spans="1:8">
      <c r="A159" s="690"/>
      <c r="B159" s="700" t="s">
        <v>977</v>
      </c>
      <c r="C159" s="700"/>
      <c r="D159" s="700"/>
      <c r="E159" s="700"/>
      <c r="F159" s="573"/>
      <c r="G159" s="45"/>
      <c r="H159" s="42"/>
    </row>
    <row r="160" spans="1:8">
      <c r="A160" s="690"/>
      <c r="B160" s="700"/>
      <c r="C160" s="700"/>
      <c r="D160" s="700"/>
      <c r="E160" s="700"/>
      <c r="F160" s="573"/>
      <c r="G160" s="45"/>
      <c r="H160" s="42"/>
    </row>
    <row r="161" spans="1:8">
      <c r="A161" s="690"/>
      <c r="B161" s="700"/>
      <c r="C161" s="700"/>
      <c r="D161" s="700"/>
      <c r="E161" s="700"/>
      <c r="F161" s="573"/>
      <c r="G161" s="45"/>
      <c r="H161" s="42"/>
    </row>
    <row r="162" spans="1:8">
      <c r="A162" s="690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topLeftCell="A19" zoomScale="80" zoomScaleNormal="85" zoomScaleSheetLayoutView="80" workbookViewId="0">
      <selection activeCell="I34" sqref="I34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t="shared" ref="Q11:Q28" si="0">N11+O11-P11</f>
        <v>0</v>
      </c>
      <c r="R11" s="339">
        <f t="shared" ref="R11:R28" si="1">J11-Q11</f>
        <v>0</v>
      </c>
    </row>
    <row r="12" spans="1:18">
      <c r="A12" s="338" t="s">
        <v>524</v>
      </c>
      <c r="B12" s="320" t="s">
        <v>525</v>
      </c>
      <c r="C12" s="152" t="s">
        <v>526</v>
      </c>
      <c r="D12" s="327">
        <v>769</v>
      </c>
      <c r="E12" s="327">
        <v>50</v>
      </c>
      <c r="F12" s="327">
        <v>721</v>
      </c>
      <c r="G12" s="328">
        <f t="shared" ref="G12:G42" si="2">D12+E12-F12</f>
        <v>98</v>
      </c>
      <c r="H12" s="327"/>
      <c r="I12" s="327"/>
      <c r="J12" s="328">
        <f t="shared" ref="J12:J42" si="3">G12+H12-I12</f>
        <v>98</v>
      </c>
      <c r="K12" s="327">
        <v>598</v>
      </c>
      <c r="L12" s="327">
        <v>163</v>
      </c>
      <c r="M12" s="327">
        <v>721</v>
      </c>
      <c r="N12" s="328">
        <f t="shared" ref="N12:N42" si="4">K12+L12-M12</f>
        <v>40</v>
      </c>
      <c r="O12" s="327"/>
      <c r="P12" s="327"/>
      <c r="Q12" s="328">
        <f t="shared" si="0"/>
        <v>40</v>
      </c>
      <c r="R12" s="339">
        <f t="shared" si="1"/>
        <v>58</v>
      </c>
    </row>
    <row r="13" spans="1:18">
      <c r="A13" s="338" t="s">
        <v>527</v>
      </c>
      <c r="B13" s="320" t="s">
        <v>528</v>
      </c>
      <c r="C13" s="152" t="s">
        <v>529</v>
      </c>
      <c r="D13" s="327">
        <v>3245</v>
      </c>
      <c r="E13" s="327">
        <v>47</v>
      </c>
      <c r="F13" s="327"/>
      <c r="G13" s="328">
        <f t="shared" si="2"/>
        <v>3292</v>
      </c>
      <c r="H13" s="327"/>
      <c r="I13" s="327"/>
      <c r="J13" s="328">
        <f t="shared" si="3"/>
        <v>3292</v>
      </c>
      <c r="K13" s="327">
        <v>2828</v>
      </c>
      <c r="L13" s="327">
        <v>111</v>
      </c>
      <c r="M13" s="327"/>
      <c r="N13" s="328">
        <f t="shared" si="4"/>
        <v>2939</v>
      </c>
      <c r="O13" s="327"/>
      <c r="P13" s="327"/>
      <c r="Q13" s="328">
        <f t="shared" si="0"/>
        <v>2939</v>
      </c>
      <c r="R13" s="339">
        <f t="shared" si="1"/>
        <v>353</v>
      </c>
    </row>
    <row r="14" spans="1:18">
      <c r="A14" s="338" t="s">
        <v>530</v>
      </c>
      <c r="B14" s="320" t="s">
        <v>531</v>
      </c>
      <c r="C14" s="152" t="s">
        <v>532</v>
      </c>
      <c r="D14" s="327">
        <v>15470</v>
      </c>
      <c r="E14" s="327">
        <v>367</v>
      </c>
      <c r="F14" s="327">
        <v>1369</v>
      </c>
      <c r="G14" s="328">
        <f t="shared" si="2"/>
        <v>14468</v>
      </c>
      <c r="H14" s="327"/>
      <c r="I14" s="327"/>
      <c r="J14" s="328">
        <f t="shared" si="3"/>
        <v>14468</v>
      </c>
      <c r="K14" s="327">
        <v>6966</v>
      </c>
      <c r="L14" s="327">
        <v>592</v>
      </c>
      <c r="M14" s="327">
        <v>1369</v>
      </c>
      <c r="N14" s="328">
        <f t="shared" si="4"/>
        <v>6189</v>
      </c>
      <c r="O14" s="327"/>
      <c r="P14" s="327"/>
      <c r="Q14" s="328">
        <f t="shared" si="0"/>
        <v>6189</v>
      </c>
      <c r="R14" s="339">
        <f t="shared" si="1"/>
        <v>8279</v>
      </c>
    </row>
    <row r="15" spans="1:18">
      <c r="A15" s="338" t="s">
        <v>533</v>
      </c>
      <c r="B15" s="320" t="s">
        <v>534</v>
      </c>
      <c r="C15" s="152" t="s">
        <v>535</v>
      </c>
      <c r="D15" s="327">
        <v>1059</v>
      </c>
      <c r="E15" s="327"/>
      <c r="F15" s="327">
        <v>23</v>
      </c>
      <c r="G15" s="328">
        <f t="shared" si="2"/>
        <v>1036</v>
      </c>
      <c r="H15" s="327"/>
      <c r="I15" s="327"/>
      <c r="J15" s="328">
        <f t="shared" si="3"/>
        <v>1036</v>
      </c>
      <c r="K15" s="327">
        <v>1047</v>
      </c>
      <c r="L15" s="327">
        <v>12</v>
      </c>
      <c r="M15" s="327">
        <v>23</v>
      </c>
      <c r="N15" s="328">
        <f t="shared" si="4"/>
        <v>1036</v>
      </c>
      <c r="O15" s="327"/>
      <c r="P15" s="327"/>
      <c r="Q15" s="328">
        <f t="shared" si="0"/>
        <v>1036</v>
      </c>
      <c r="R15" s="339">
        <f t="shared" si="1"/>
        <v>0</v>
      </c>
    </row>
    <row r="16" spans="1:18">
      <c r="A16" s="360" t="s">
        <v>838</v>
      </c>
      <c r="B16" s="320" t="s">
        <v>536</v>
      </c>
      <c r="C16" s="152" t="s">
        <v>537</v>
      </c>
      <c r="D16" s="327">
        <v>275</v>
      </c>
      <c r="E16" s="327"/>
      <c r="F16" s="327"/>
      <c r="G16" s="328">
        <f t="shared" si="2"/>
        <v>275</v>
      </c>
      <c r="H16" s="327"/>
      <c r="I16" s="327"/>
      <c r="J16" s="328">
        <f t="shared" si="3"/>
        <v>275</v>
      </c>
      <c r="K16" s="327">
        <v>266</v>
      </c>
      <c r="L16" s="327">
        <v>5</v>
      </c>
      <c r="M16" s="327"/>
      <c r="N16" s="328">
        <f t="shared" si="4"/>
        <v>271</v>
      </c>
      <c r="O16" s="327"/>
      <c r="P16" s="327"/>
      <c r="Q16" s="328">
        <f t="shared" si="0"/>
        <v>271</v>
      </c>
      <c r="R16" s="339">
        <f t="shared" si="1"/>
        <v>4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360</v>
      </c>
      <c r="E17" s="327">
        <v>347</v>
      </c>
      <c r="F17" s="327">
        <v>332</v>
      </c>
      <c r="G17" s="328">
        <f t="shared" si="2"/>
        <v>375</v>
      </c>
      <c r="H17" s="327"/>
      <c r="I17" s="327"/>
      <c r="J17" s="328">
        <f t="shared" si="3"/>
        <v>375</v>
      </c>
      <c r="K17" s="327">
        <v>0</v>
      </c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375</v>
      </c>
    </row>
    <row r="18" spans="1:18">
      <c r="A18" s="338" t="s">
        <v>541</v>
      </c>
      <c r="B18" s="155" t="s">
        <v>542</v>
      </c>
      <c r="C18" s="152" t="s">
        <v>543</v>
      </c>
      <c r="D18" s="327">
        <v>25</v>
      </c>
      <c r="E18" s="327"/>
      <c r="F18" s="327"/>
      <c r="G18" s="328">
        <f t="shared" si="2"/>
        <v>25</v>
      </c>
      <c r="H18" s="327"/>
      <c r="I18" s="327"/>
      <c r="J18" s="328">
        <f t="shared" si="3"/>
        <v>25</v>
      </c>
      <c r="K18" s="327">
        <v>25</v>
      </c>
      <c r="L18" s="327"/>
      <c r="M18" s="327"/>
      <c r="N18" s="328">
        <f t="shared" si="4"/>
        <v>25</v>
      </c>
      <c r="O18" s="327"/>
      <c r="P18" s="327"/>
      <c r="Q18" s="328">
        <f t="shared" si="0"/>
        <v>25</v>
      </c>
      <c r="R18" s="339">
        <f t="shared" si="1"/>
        <v>0</v>
      </c>
    </row>
    <row r="19" spans="1:18">
      <c r="A19" s="338"/>
      <c r="B19" s="321" t="s">
        <v>544</v>
      </c>
      <c r="C19" s="156" t="s">
        <v>545</v>
      </c>
      <c r="D19" s="329">
        <f>SUM(D11:D18)</f>
        <v>21203</v>
      </c>
      <c r="E19" s="329">
        <f>SUM(E11:E18)</f>
        <v>811</v>
      </c>
      <c r="F19" s="329">
        <f>SUM(F11:F18)</f>
        <v>2445</v>
      </c>
      <c r="G19" s="328">
        <f t="shared" si="2"/>
        <v>19569</v>
      </c>
      <c r="H19" s="329">
        <f>SUM(H11:H18)</f>
        <v>0</v>
      </c>
      <c r="I19" s="329">
        <f>SUM(I11:I18)</f>
        <v>0</v>
      </c>
      <c r="J19" s="328">
        <f t="shared" si="3"/>
        <v>19569</v>
      </c>
      <c r="K19" s="329">
        <f>SUM(K11:K18)</f>
        <v>11730</v>
      </c>
      <c r="L19" s="329">
        <f>SUM(L11:L18)</f>
        <v>883</v>
      </c>
      <c r="M19" s="329">
        <f>SUM(M11:M18)</f>
        <v>2113</v>
      </c>
      <c r="N19" s="328">
        <f t="shared" si="4"/>
        <v>10500</v>
      </c>
      <c r="O19" s="329">
        <f>SUM(O11:O18)</f>
        <v>0</v>
      </c>
      <c r="P19" s="329">
        <f>SUM(P11:P18)</f>
        <v>0</v>
      </c>
      <c r="Q19" s="328">
        <f t="shared" si="0"/>
        <v>10500</v>
      </c>
      <c r="R19" s="339">
        <f t="shared" si="1"/>
        <v>9069</v>
      </c>
    </row>
    <row r="20" spans="1:18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>
      <c r="A24" s="338" t="s">
        <v>521</v>
      </c>
      <c r="B24" s="320" t="s">
        <v>552</v>
      </c>
      <c r="C24" s="152" t="s">
        <v>553</v>
      </c>
      <c r="D24" s="327">
        <v>70</v>
      </c>
      <c r="E24" s="327">
        <v>2</v>
      </c>
      <c r="F24" s="327"/>
      <c r="G24" s="328">
        <f t="shared" si="2"/>
        <v>72</v>
      </c>
      <c r="H24" s="327"/>
      <c r="I24" s="327"/>
      <c r="J24" s="328">
        <f t="shared" si="3"/>
        <v>72</v>
      </c>
      <c r="K24" s="327">
        <v>62</v>
      </c>
      <c r="L24" s="327">
        <v>5</v>
      </c>
      <c r="M24" s="327"/>
      <c r="N24" s="328">
        <f t="shared" si="4"/>
        <v>67</v>
      </c>
      <c r="O24" s="327"/>
      <c r="P24" s="327"/>
      <c r="Q24" s="328">
        <f t="shared" si="0"/>
        <v>67</v>
      </c>
      <c r="R24" s="339">
        <f t="shared" si="1"/>
        <v>5</v>
      </c>
    </row>
    <row r="25" spans="1:18">
      <c r="A25" s="338" t="s">
        <v>524</v>
      </c>
      <c r="B25" s="320" t="s">
        <v>554</v>
      </c>
      <c r="C25" s="152" t="s">
        <v>555</v>
      </c>
      <c r="D25" s="327">
        <v>324</v>
      </c>
      <c r="E25" s="327"/>
      <c r="F25" s="327"/>
      <c r="G25" s="328">
        <f t="shared" si="2"/>
        <v>324</v>
      </c>
      <c r="H25" s="327"/>
      <c r="I25" s="327"/>
      <c r="J25" s="328">
        <f t="shared" si="3"/>
        <v>324</v>
      </c>
      <c r="K25" s="327">
        <v>324</v>
      </c>
      <c r="L25" s="327"/>
      <c r="M25" s="327"/>
      <c r="N25" s="328">
        <f t="shared" si="4"/>
        <v>324</v>
      </c>
      <c r="O25" s="327"/>
      <c r="P25" s="327"/>
      <c r="Q25" s="328">
        <f t="shared" si="0"/>
        <v>324</v>
      </c>
      <c r="R25" s="339">
        <f t="shared" si="1"/>
        <v>0</v>
      </c>
    </row>
    <row r="26" spans="1:18">
      <c r="A26" s="341" t="s">
        <v>527</v>
      </c>
      <c r="B26" s="155" t="s">
        <v>556</v>
      </c>
      <c r="C26" s="152" t="s">
        <v>557</v>
      </c>
      <c r="D26" s="327">
        <v>0</v>
      </c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>
        <v>0</v>
      </c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>
      <c r="A27" s="338" t="s">
        <v>530</v>
      </c>
      <c r="B27" s="157" t="s">
        <v>542</v>
      </c>
      <c r="C27" s="152" t="s">
        <v>558</v>
      </c>
      <c r="D27" s="327">
        <v>0</v>
      </c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>
        <v>0</v>
      </c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>
      <c r="A28" s="338"/>
      <c r="B28" s="321" t="s">
        <v>559</v>
      </c>
      <c r="C28" s="158" t="s">
        <v>560</v>
      </c>
      <c r="D28" s="331">
        <f>SUM(D24:D27)</f>
        <v>394</v>
      </c>
      <c r="E28" s="331">
        <f t="shared" ref="E28:P28" si="5">SUM(E24:E27)</f>
        <v>2</v>
      </c>
      <c r="F28" s="331">
        <f t="shared" si="5"/>
        <v>0</v>
      </c>
      <c r="G28" s="332">
        <f t="shared" si="2"/>
        <v>396</v>
      </c>
      <c r="H28" s="331">
        <f t="shared" si="5"/>
        <v>0</v>
      </c>
      <c r="I28" s="331">
        <f t="shared" si="5"/>
        <v>0</v>
      </c>
      <c r="J28" s="332">
        <f t="shared" si="3"/>
        <v>396</v>
      </c>
      <c r="K28" s="331">
        <f t="shared" si="5"/>
        <v>386</v>
      </c>
      <c r="L28" s="331">
        <f t="shared" si="5"/>
        <v>5</v>
      </c>
      <c r="M28" s="331">
        <f t="shared" si="5"/>
        <v>0</v>
      </c>
      <c r="N28" s="332">
        <f t="shared" si="4"/>
        <v>391</v>
      </c>
      <c r="O28" s="331">
        <f t="shared" si="5"/>
        <v>0</v>
      </c>
      <c r="P28" s="331">
        <f t="shared" si="5"/>
        <v>0</v>
      </c>
      <c r="Q28" s="332">
        <f t="shared" si="0"/>
        <v>391</v>
      </c>
      <c r="R28" s="342">
        <f t="shared" si="1"/>
        <v>5</v>
      </c>
    </row>
    <row r="29" spans="1:18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>
      <c r="A30" s="338" t="s">
        <v>521</v>
      </c>
      <c r="B30" s="325" t="s">
        <v>561</v>
      </c>
      <c r="C30" s="160" t="s">
        <v>562</v>
      </c>
      <c r="D30" s="334">
        <f>SUM(D31:D34)</f>
        <v>30488</v>
      </c>
      <c r="E30" s="334">
        <f t="shared" ref="E30:P30" si="6">SUM(E31:E34)</f>
        <v>0</v>
      </c>
      <c r="F30" s="334">
        <f t="shared" si="6"/>
        <v>0</v>
      </c>
      <c r="G30" s="335">
        <f t="shared" si="2"/>
        <v>30488</v>
      </c>
      <c r="H30" s="334">
        <f t="shared" si="6"/>
        <v>0</v>
      </c>
      <c r="I30" s="334">
        <f t="shared" si="6"/>
        <v>2</v>
      </c>
      <c r="J30" s="335">
        <f t="shared" si="3"/>
        <v>30486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30486</v>
      </c>
    </row>
    <row r="31" spans="1:18">
      <c r="A31" s="338"/>
      <c r="B31" s="320" t="s">
        <v>108</v>
      </c>
      <c r="C31" s="152" t="s">
        <v>563</v>
      </c>
      <c r="D31" s="327">
        <v>30486</v>
      </c>
      <c r="E31" s="327"/>
      <c r="F31" s="327"/>
      <c r="G31" s="328">
        <f t="shared" si="2"/>
        <v>30486</v>
      </c>
      <c r="H31" s="327"/>
      <c r="I31" s="327"/>
      <c r="J31" s="328">
        <f t="shared" si="3"/>
        <v>30486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ref="Q31:Q42" si="7">N31+O31-P31</f>
        <v>0</v>
      </c>
      <c r="R31" s="339">
        <f t="shared" ref="R31:R42" si="8">J31-Q31</f>
        <v>30486</v>
      </c>
    </row>
    <row r="32" spans="1:18">
      <c r="A32" s="338"/>
      <c r="B32" s="320" t="s">
        <v>110</v>
      </c>
      <c r="C32" s="152" t="s">
        <v>564</v>
      </c>
      <c r="D32" s="327">
        <v>0</v>
      </c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>
      <c r="A33" s="338"/>
      <c r="B33" s="320" t="s">
        <v>113</v>
      </c>
      <c r="C33" s="152" t="s">
        <v>565</v>
      </c>
      <c r="D33" s="327">
        <v>2</v>
      </c>
      <c r="E33" s="327"/>
      <c r="F33" s="327"/>
      <c r="G33" s="328">
        <f t="shared" si="2"/>
        <v>2</v>
      </c>
      <c r="H33" s="327"/>
      <c r="I33" s="327">
        <v>2</v>
      </c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t="shared" ref="E35:P35" si="9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>
      <c r="A41" s="338"/>
      <c r="B41" s="321" t="s">
        <v>577</v>
      </c>
      <c r="C41" s="156" t="s">
        <v>578</v>
      </c>
      <c r="D41" s="329">
        <f>D30+D35+D40</f>
        <v>30488</v>
      </c>
      <c r="E41" s="329">
        <f t="shared" ref="E41:P41" si="10">E30+E35+E40</f>
        <v>0</v>
      </c>
      <c r="F41" s="329">
        <f t="shared" si="10"/>
        <v>0</v>
      </c>
      <c r="G41" s="328">
        <f t="shared" si="2"/>
        <v>30488</v>
      </c>
      <c r="H41" s="329">
        <f t="shared" si="10"/>
        <v>0</v>
      </c>
      <c r="I41" s="329">
        <f t="shared" si="10"/>
        <v>2</v>
      </c>
      <c r="J41" s="328">
        <f t="shared" si="3"/>
        <v>30486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30486</v>
      </c>
    </row>
    <row r="42" spans="1:18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52085</v>
      </c>
      <c r="E43" s="348">
        <f>E19+E20+E22+E28+E41+E42</f>
        <v>813</v>
      </c>
      <c r="F43" s="348">
        <f t="shared" ref="F43:R43" si="11">F19+F20+F22+F28+F41+F42</f>
        <v>2445</v>
      </c>
      <c r="G43" s="348">
        <f t="shared" si="11"/>
        <v>50453</v>
      </c>
      <c r="H43" s="348">
        <f t="shared" si="11"/>
        <v>0</v>
      </c>
      <c r="I43" s="348">
        <f t="shared" si="11"/>
        <v>2</v>
      </c>
      <c r="J43" s="348">
        <f t="shared" si="11"/>
        <v>50451</v>
      </c>
      <c r="K43" s="348">
        <f t="shared" si="11"/>
        <v>12116</v>
      </c>
      <c r="L43" s="348">
        <f t="shared" si="11"/>
        <v>888</v>
      </c>
      <c r="M43" s="348">
        <f t="shared" si="11"/>
        <v>2113</v>
      </c>
      <c r="N43" s="348">
        <f t="shared" si="11"/>
        <v>10891</v>
      </c>
      <c r="O43" s="348">
        <f t="shared" si="11"/>
        <v>0</v>
      </c>
      <c r="P43" s="348">
        <f t="shared" si="11"/>
        <v>0</v>
      </c>
      <c r="Q43" s="348">
        <f t="shared" si="11"/>
        <v>10891</v>
      </c>
      <c r="R43" s="349">
        <f t="shared" si="11"/>
        <v>39560</v>
      </c>
    </row>
    <row r="44" spans="1:18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A46" s="521"/>
      <c r="B46" s="688" t="s">
        <v>975</v>
      </c>
      <c r="C46" s="701">
        <f>pdeReportingDate</f>
        <v>45362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1:18">
      <c r="B47" s="688"/>
      <c r="C47" s="52"/>
      <c r="D47" s="52"/>
      <c r="E47" s="52"/>
      <c r="F47" s="52"/>
      <c r="G47" s="52"/>
      <c r="H47" s="52"/>
      <c r="I47" s="52"/>
    </row>
    <row r="48" spans="1:18">
      <c r="B48" s="689" t="s">
        <v>8</v>
      </c>
      <c r="C48" s="702" t="str">
        <f>authorName</f>
        <v>Славена Александрова Първанова</v>
      </c>
      <c r="D48" s="702"/>
      <c r="E48" s="702"/>
      <c r="F48" s="702"/>
      <c r="G48" s="702"/>
      <c r="H48" s="702"/>
      <c r="I48" s="702"/>
    </row>
    <row r="49" spans="2:9">
      <c r="B49" s="689"/>
      <c r="C49" s="80"/>
      <c r="D49" s="80"/>
      <c r="E49" s="80"/>
      <c r="F49" s="80"/>
      <c r="G49" s="80"/>
      <c r="H49" s="80"/>
      <c r="I49" s="80"/>
    </row>
    <row r="50" spans="2:9">
      <c r="B50" s="689" t="s">
        <v>920</v>
      </c>
      <c r="C50" s="703"/>
      <c r="D50" s="703"/>
      <c r="E50" s="703"/>
      <c r="F50" s="703"/>
      <c r="G50" s="703"/>
      <c r="H50" s="703"/>
      <c r="I50" s="703"/>
    </row>
    <row r="51" spans="2:9">
      <c r="B51" s="690"/>
      <c r="C51" s="700" t="s">
        <v>977</v>
      </c>
      <c r="D51" s="700"/>
      <c r="E51" s="700"/>
      <c r="F51" s="700"/>
      <c r="G51" s="573"/>
      <c r="H51" s="45"/>
      <c r="I51" s="42"/>
    </row>
    <row r="52" spans="2:9">
      <c r="B52" s="690"/>
      <c r="C52" s="700" t="s">
        <v>977</v>
      </c>
      <c r="D52" s="700"/>
      <c r="E52" s="700"/>
      <c r="F52" s="700"/>
      <c r="G52" s="573"/>
      <c r="H52" s="45"/>
      <c r="I52" s="42"/>
    </row>
    <row r="53" spans="2:9">
      <c r="B53" s="690"/>
      <c r="C53" s="700" t="s">
        <v>977</v>
      </c>
      <c r="D53" s="700"/>
      <c r="E53" s="700"/>
      <c r="F53" s="700"/>
      <c r="G53" s="573"/>
      <c r="H53" s="45"/>
      <c r="I53" s="42"/>
    </row>
    <row r="54" spans="2:9">
      <c r="B54" s="690"/>
      <c r="C54" s="700" t="s">
        <v>977</v>
      </c>
      <c r="D54" s="700"/>
      <c r="E54" s="700"/>
      <c r="F54" s="700"/>
      <c r="G54" s="573"/>
      <c r="H54" s="45"/>
      <c r="I54" s="42"/>
    </row>
    <row r="55" spans="2:9">
      <c r="B55" s="690"/>
      <c r="C55" s="700"/>
      <c r="D55" s="700"/>
      <c r="E55" s="700"/>
      <c r="F55" s="700"/>
      <c r="G55" s="573"/>
      <c r="H55" s="45"/>
      <c r="I55" s="42"/>
    </row>
    <row r="56" spans="2:9">
      <c r="B56" s="690"/>
      <c r="C56" s="700"/>
      <c r="D56" s="700"/>
      <c r="E56" s="700"/>
      <c r="F56" s="700"/>
      <c r="G56" s="573"/>
      <c r="H56" s="45"/>
      <c r="I56" s="42"/>
    </row>
    <row r="57" spans="2:9">
      <c r="B57" s="690"/>
      <c r="C57" s="700"/>
      <c r="D57" s="700"/>
      <c r="E57" s="700"/>
      <c r="F57" s="700"/>
      <c r="G57" s="573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46" zoomScale="70" zoomScaleNormal="85" zoomScaleSheetLayoutView="70" workbookViewId="0">
      <selection activeCell="C89" sqref="C89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103131746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>
      <c r="A12" s="372" t="s">
        <v>593</v>
      </c>
      <c r="B12" s="363"/>
      <c r="C12" s="382"/>
      <c r="D12" s="382"/>
      <c r="E12" s="373"/>
      <c r="F12" s="133"/>
    </row>
    <row r="13" spans="1:6">
      <c r="A13" s="369" t="s">
        <v>594</v>
      </c>
      <c r="B13" s="135" t="s">
        <v>595</v>
      </c>
      <c r="C13" s="361">
        <f>SUM(C14:C16)</f>
        <v>10140</v>
      </c>
      <c r="D13" s="361">
        <f>SUM(D14:D16)</f>
        <v>10140</v>
      </c>
      <c r="E13" s="368">
        <f>SUM(E14:E16)</f>
        <v>0</v>
      </c>
      <c r="F13" s="133"/>
    </row>
    <row r="14" spans="1:6">
      <c r="A14" s="369" t="s">
        <v>596</v>
      </c>
      <c r="B14" s="135" t="s">
        <v>597</v>
      </c>
      <c r="C14" s="367">
        <v>10140</v>
      </c>
      <c r="D14" s="367">
        <v>10140</v>
      </c>
      <c r="E14" s="368">
        <f t="shared" ref="E14:E44" si="0">C14-D14</f>
        <v>0</v>
      </c>
      <c r="F14" s="133"/>
    </row>
    <row r="15" spans="1:6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10140</v>
      </c>
      <c r="D21" s="439">
        <f>D13+D17+D18</f>
        <v>10140</v>
      </c>
      <c r="E21" s="440">
        <f>E13+E17+E18</f>
        <v>0</v>
      </c>
      <c r="F21" s="133"/>
    </row>
    <row r="22" spans="1:6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>
      <c r="A23" s="369" t="s">
        <v>612</v>
      </c>
      <c r="B23" s="132" t="s">
        <v>613</v>
      </c>
      <c r="C23" s="442">
        <v>61</v>
      </c>
      <c r="D23" s="442">
        <v>61</v>
      </c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>
      <c r="A25" s="378" t="s">
        <v>614</v>
      </c>
      <c r="B25" s="385"/>
      <c r="C25" s="379"/>
      <c r="D25" s="380"/>
      <c r="E25" s="381"/>
      <c r="F25" s="133"/>
    </row>
    <row r="26" spans="1:6">
      <c r="A26" s="369" t="s">
        <v>615</v>
      </c>
      <c r="B26" s="135" t="s">
        <v>616</v>
      </c>
      <c r="C26" s="361">
        <f>SUM(C27:C29)</f>
        <v>86</v>
      </c>
      <c r="D26" s="361">
        <f>SUM(D27:D29)</f>
        <v>86</v>
      </c>
      <c r="E26" s="368">
        <f>SUM(E27:E29)</f>
        <v>0</v>
      </c>
      <c r="F26" s="133"/>
    </row>
    <row r="27" spans="1:6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>
      <c r="A28" s="369" t="s">
        <v>619</v>
      </c>
      <c r="B28" s="135" t="s">
        <v>620</v>
      </c>
      <c r="C28" s="367">
        <v>86</v>
      </c>
      <c r="D28" s="367">
        <v>86</v>
      </c>
      <c r="E28" s="368">
        <f t="shared" si="0"/>
        <v>0</v>
      </c>
      <c r="F28" s="133"/>
    </row>
    <row r="29" spans="1:6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>
      <c r="A30" s="369" t="s">
        <v>623</v>
      </c>
      <c r="B30" s="135" t="s">
        <v>624</v>
      </c>
      <c r="C30" s="367">
        <f>'1-Баланс'!C69</f>
        <v>1436</v>
      </c>
      <c r="D30" s="367">
        <v>1436</v>
      </c>
      <c r="E30" s="368">
        <f t="shared" si="0"/>
        <v>0</v>
      </c>
      <c r="F30" s="133"/>
    </row>
    <row r="31" spans="1:6">
      <c r="A31" s="369" t="s">
        <v>625</v>
      </c>
      <c r="B31" s="135" t="s">
        <v>626</v>
      </c>
      <c r="C31" s="367">
        <f>'1-Баланс'!C70</f>
        <v>10</v>
      </c>
      <c r="D31" s="367">
        <v>10</v>
      </c>
      <c r="E31" s="368">
        <f t="shared" si="0"/>
        <v>0</v>
      </c>
      <c r="F31" s="133"/>
    </row>
    <row r="32" spans="1:6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27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27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27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27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27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27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27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27">
      <c r="A40" s="369" t="s">
        <v>643</v>
      </c>
      <c r="B40" s="135" t="s">
        <v>644</v>
      </c>
      <c r="C40" s="361">
        <f>SUM(C41:C44)</f>
        <v>13</v>
      </c>
      <c r="D40" s="361">
        <f>SUM(D41:D44)</f>
        <v>13</v>
      </c>
      <c r="E40" s="368">
        <f>SUM(E41:E44)</f>
        <v>0</v>
      </c>
      <c r="F40" s="133"/>
    </row>
    <row r="41" spans="1:27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27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27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27">
      <c r="A44" s="369" t="s">
        <v>651</v>
      </c>
      <c r="B44" s="135" t="s">
        <v>652</v>
      </c>
      <c r="C44" s="367">
        <f>'1-Баланс'!C75</f>
        <v>13</v>
      </c>
      <c r="D44" s="367">
        <v>13</v>
      </c>
      <c r="E44" s="368">
        <f t="shared" si="0"/>
        <v>0</v>
      </c>
      <c r="F44" s="133"/>
    </row>
    <row r="45" spans="1:27" ht="16.5" thickBot="1">
      <c r="A45" s="390" t="s">
        <v>653</v>
      </c>
      <c r="B45" s="391" t="s">
        <v>654</v>
      </c>
      <c r="C45" s="437">
        <f>C26+C30+C31+C33+C32+C34+C35+C40</f>
        <v>1545</v>
      </c>
      <c r="D45" s="437">
        <f>D26+D30+D31+D33+D32+D34+D35+D40</f>
        <v>1545</v>
      </c>
      <c r="E45" s="438">
        <f>E26+E30+E31+E33+E32+E34+E35+E40</f>
        <v>0</v>
      </c>
      <c r="F45" s="133"/>
    </row>
    <row r="46" spans="1:27" ht="16.5" thickBot="1">
      <c r="A46" s="392" t="s">
        <v>655</v>
      </c>
      <c r="B46" s="393" t="s">
        <v>656</v>
      </c>
      <c r="C46" s="443">
        <f>C45+C23+C21+C11</f>
        <v>11746</v>
      </c>
      <c r="D46" s="443">
        <f>D45+D23+D21+D11</f>
        <v>11746</v>
      </c>
      <c r="E46" s="444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>
      <c r="A53" s="372" t="s">
        <v>661</v>
      </c>
      <c r="B53" s="404"/>
      <c r="C53" s="405"/>
      <c r="D53" s="405"/>
      <c r="E53" s="405"/>
      <c r="F53" s="406"/>
    </row>
    <row r="54" spans="1:6" ht="31.5">
      <c r="A54" s="369" t="s">
        <v>662</v>
      </c>
      <c r="B54" s="135" t="s">
        <v>663</v>
      </c>
      <c r="C54" s="138">
        <f>SUM(C55:C57)</f>
        <v>154</v>
      </c>
      <c r="D54" s="138">
        <f>SUM(D55:D57)</f>
        <v>154</v>
      </c>
      <c r="E54" s="136">
        <f>C54-D54</f>
        <v>0</v>
      </c>
      <c r="F54" s="396">
        <f>SUM(F55:F57)</f>
        <v>0</v>
      </c>
    </row>
    <row r="55" spans="1:6">
      <c r="A55" s="369" t="s">
        <v>664</v>
      </c>
      <c r="B55" s="135" t="s">
        <v>665</v>
      </c>
      <c r="C55" s="197">
        <v>154</v>
      </c>
      <c r="D55" s="197">
        <v>154</v>
      </c>
      <c r="E55" s="136">
        <f>C55-D55</f>
        <v>0</v>
      </c>
      <c r="F55" s="196"/>
    </row>
    <row r="56" spans="1:6">
      <c r="A56" s="369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6164</v>
      </c>
      <c r="D58" s="138">
        <f>D59+D61</f>
        <v>1516</v>
      </c>
      <c r="E58" s="136">
        <f t="shared" si="1"/>
        <v>4648</v>
      </c>
      <c r="F58" s="397">
        <f>F59+F61</f>
        <v>0</v>
      </c>
    </row>
    <row r="59" spans="1:6">
      <c r="A59" s="369" t="s">
        <v>671</v>
      </c>
      <c r="B59" s="135" t="s">
        <v>672</v>
      </c>
      <c r="C59" s="197">
        <v>6164</v>
      </c>
      <c r="D59" s="197">
        <v>1516</v>
      </c>
      <c r="E59" s="136">
        <f t="shared" si="1"/>
        <v>4648</v>
      </c>
      <c r="F59" s="196"/>
    </row>
    <row r="60" spans="1:6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69" t="s">
        <v>680</v>
      </c>
      <c r="B65" s="135" t="s">
        <v>681</v>
      </c>
      <c r="C65" s="197">
        <v>10086</v>
      </c>
      <c r="D65" s="197">
        <v>4086</v>
      </c>
      <c r="E65" s="136">
        <f t="shared" si="1"/>
        <v>6000</v>
      </c>
      <c r="F65" s="196"/>
    </row>
    <row r="66" spans="1:6">
      <c r="A66" s="369" t="s">
        <v>682</v>
      </c>
      <c r="B66" s="135" t="s">
        <v>683</v>
      </c>
      <c r="C66" s="197">
        <v>20</v>
      </c>
      <c r="D66" s="197"/>
      <c r="E66" s="136">
        <f t="shared" si="1"/>
        <v>20</v>
      </c>
      <c r="F66" s="196"/>
    </row>
    <row r="67" spans="1:6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16424</v>
      </c>
      <c r="D68" s="434">
        <f>D54+D58+D63+D64+D65+D66</f>
        <v>5756</v>
      </c>
      <c r="E68" s="435">
        <f t="shared" si="1"/>
        <v>10668</v>
      </c>
      <c r="F68" s="436">
        <f>F54+F58+F63+F64+F65+F66</f>
        <v>0</v>
      </c>
    </row>
    <row r="69" spans="1:6">
      <c r="A69" s="378" t="s">
        <v>688</v>
      </c>
      <c r="B69" s="129"/>
      <c r="C69" s="401"/>
      <c r="D69" s="401"/>
      <c r="E69" s="402"/>
      <c r="F69" s="403"/>
    </row>
    <row r="70" spans="1:6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>
      <c r="A72" s="372" t="s">
        <v>691</v>
      </c>
      <c r="B72" s="404"/>
      <c r="C72" s="413"/>
      <c r="D72" s="413"/>
      <c r="E72" s="414"/>
      <c r="F72" s="415"/>
    </row>
    <row r="73" spans="1:6" ht="31.5">
      <c r="A73" s="369" t="s">
        <v>662</v>
      </c>
      <c r="B73" s="135" t="s">
        <v>692</v>
      </c>
      <c r="C73" s="137">
        <f>SUM(C74:C76)</f>
        <v>148</v>
      </c>
      <c r="D73" s="137">
        <f>SUM(D74:D76)</f>
        <v>147</v>
      </c>
      <c r="E73" s="137">
        <f>SUM(E74:E76)</f>
        <v>1</v>
      </c>
      <c r="F73" s="399">
        <f>SUM(F74:F76)</f>
        <v>0</v>
      </c>
    </row>
    <row r="74" spans="1:6">
      <c r="A74" s="369" t="s">
        <v>693</v>
      </c>
      <c r="B74" s="135" t="s">
        <v>694</v>
      </c>
      <c r="C74" s="197">
        <v>144</v>
      </c>
      <c r="D74" s="197">
        <v>143</v>
      </c>
      <c r="E74" s="136">
        <f t="shared" si="1"/>
        <v>1</v>
      </c>
      <c r="F74" s="196"/>
    </row>
    <row r="75" spans="1:6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0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69" t="s">
        <v>717</v>
      </c>
      <c r="B87" s="135" t="s">
        <v>718</v>
      </c>
      <c r="C87" s="134">
        <f>SUM(C88:C92)+C96</f>
        <v>9340</v>
      </c>
      <c r="D87" s="134">
        <f>SUM(D88:D92)+D96</f>
        <v>9341</v>
      </c>
      <c r="E87" s="134">
        <f>SUM(E88:E92)+E96</f>
        <v>-1</v>
      </c>
      <c r="F87" s="396">
        <f>SUM(F88:F92)+F96</f>
        <v>0</v>
      </c>
    </row>
    <row r="88" spans="1:6">
      <c r="A88" s="369" t="s">
        <v>719</v>
      </c>
      <c r="B88" s="135" t="s">
        <v>720</v>
      </c>
      <c r="C88" s="197">
        <f>'1-Баланс'!G63</f>
        <v>7728</v>
      </c>
      <c r="D88" s="197">
        <v>7728</v>
      </c>
      <c r="E88" s="136">
        <f t="shared" si="1"/>
        <v>0</v>
      </c>
      <c r="F88" s="196"/>
    </row>
    <row r="89" spans="1:6">
      <c r="A89" s="369" t="s">
        <v>721</v>
      </c>
      <c r="B89" s="135" t="s">
        <v>722</v>
      </c>
      <c r="C89" s="197">
        <f>'1-Баланс'!G64</f>
        <v>1035</v>
      </c>
      <c r="D89" s="197">
        <v>1036</v>
      </c>
      <c r="E89" s="136">
        <f t="shared" si="1"/>
        <v>-1</v>
      </c>
      <c r="F89" s="196"/>
    </row>
    <row r="90" spans="1:6">
      <c r="A90" s="369" t="s">
        <v>723</v>
      </c>
      <c r="B90" s="135" t="s">
        <v>724</v>
      </c>
      <c r="C90" s="197">
        <f>'1-Баланс'!G65</f>
        <v>1</v>
      </c>
      <c r="D90" s="197">
        <v>1</v>
      </c>
      <c r="E90" s="136">
        <f t="shared" si="1"/>
        <v>0</v>
      </c>
      <c r="F90" s="196"/>
    </row>
    <row r="91" spans="1:6">
      <c r="A91" s="369" t="s">
        <v>725</v>
      </c>
      <c r="B91" s="135" t="s">
        <v>726</v>
      </c>
      <c r="C91" s="197">
        <f>'1-Баланс'!G66</f>
        <v>322</v>
      </c>
      <c r="D91" s="197">
        <v>322</v>
      </c>
      <c r="E91" s="136">
        <f t="shared" si="1"/>
        <v>0</v>
      </c>
      <c r="F91" s="196"/>
    </row>
    <row r="92" spans="1:6">
      <c r="A92" s="369" t="s">
        <v>727</v>
      </c>
      <c r="B92" s="135" t="s">
        <v>728</v>
      </c>
      <c r="C92" s="138">
        <f>SUM(C93:C95)</f>
        <v>160</v>
      </c>
      <c r="D92" s="138">
        <f>SUM(D93:D95)</f>
        <v>160</v>
      </c>
      <c r="E92" s="138">
        <f>SUM(E93:E95)</f>
        <v>0</v>
      </c>
      <c r="F92" s="397">
        <f>SUM(F93:F95)</f>
        <v>0</v>
      </c>
    </row>
    <row r="93" spans="1:6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69" t="s">
        <v>637</v>
      </c>
      <c r="B94" s="135" t="s">
        <v>731</v>
      </c>
      <c r="C94" s="197">
        <v>137</v>
      </c>
      <c r="D94" s="197">
        <v>137</v>
      </c>
      <c r="E94" s="136">
        <f t="shared" si="1"/>
        <v>0</v>
      </c>
      <c r="F94" s="196"/>
    </row>
    <row r="95" spans="1:6">
      <c r="A95" s="369" t="s">
        <v>641</v>
      </c>
      <c r="B95" s="135" t="s">
        <v>732</v>
      </c>
      <c r="C95" s="197">
        <v>23</v>
      </c>
      <c r="D95" s="197">
        <v>23</v>
      </c>
      <c r="E95" s="136">
        <f t="shared" si="1"/>
        <v>0</v>
      </c>
      <c r="F95" s="196"/>
    </row>
    <row r="96" spans="1:6">
      <c r="A96" s="369" t="s">
        <v>733</v>
      </c>
      <c r="B96" s="135" t="s">
        <v>734</v>
      </c>
      <c r="C96" s="197">
        <f>'1-Баланс'!G67</f>
        <v>94</v>
      </c>
      <c r="D96" s="197">
        <v>94</v>
      </c>
      <c r="E96" s="136">
        <f t="shared" si="1"/>
        <v>0</v>
      </c>
      <c r="F96" s="196"/>
    </row>
    <row r="97" spans="1:27">
      <c r="A97" s="369" t="s">
        <v>735</v>
      </c>
      <c r="B97" s="135" t="s">
        <v>736</v>
      </c>
      <c r="C97" s="197">
        <v>1314</v>
      </c>
      <c r="D97" s="197">
        <v>1314</v>
      </c>
      <c r="E97" s="136">
        <f t="shared" si="1"/>
        <v>0</v>
      </c>
      <c r="F97" s="196"/>
    </row>
    <row r="98" spans="1:27" ht="16.5" thickBot="1">
      <c r="A98" s="383" t="s">
        <v>737</v>
      </c>
      <c r="B98" s="384" t="s">
        <v>738</v>
      </c>
      <c r="C98" s="432">
        <f>C87+C82+C77+C73+C97</f>
        <v>10802</v>
      </c>
      <c r="D98" s="432">
        <f>D87+D82+D77+D73+D97</f>
        <v>10802</v>
      </c>
      <c r="E98" s="432">
        <f>E87+E82+E77+E73+E97</f>
        <v>0</v>
      </c>
      <c r="F98" s="433">
        <f>F87+F82+F77+F73+F97</f>
        <v>0</v>
      </c>
    </row>
    <row r="99" spans="1:27" ht="16.5" thickBot="1">
      <c r="A99" s="411" t="s">
        <v>739</v>
      </c>
      <c r="B99" s="412" t="s">
        <v>740</v>
      </c>
      <c r="C99" s="426">
        <f>C98+C70+C68</f>
        <v>27226</v>
      </c>
      <c r="D99" s="426">
        <f>D98+D70+D68</f>
        <v>16558</v>
      </c>
      <c r="E99" s="426">
        <f>E98+E70+E68</f>
        <v>10668</v>
      </c>
      <c r="F99" s="427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27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27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27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27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27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88" t="s">
        <v>975</v>
      </c>
      <c r="B111" s="701">
        <f>pdeReportingDate</f>
        <v>45362</v>
      </c>
      <c r="C111" s="701"/>
      <c r="D111" s="701"/>
      <c r="E111" s="701"/>
      <c r="F111" s="701"/>
      <c r="G111" s="52"/>
      <c r="H111" s="52"/>
    </row>
    <row r="112" spans="1:27">
      <c r="A112" s="688"/>
      <c r="B112" s="701"/>
      <c r="C112" s="701"/>
      <c r="D112" s="701"/>
      <c r="E112" s="701"/>
      <c r="F112" s="701"/>
      <c r="G112" s="52"/>
      <c r="H112" s="52"/>
    </row>
    <row r="113" spans="1:8">
      <c r="A113" s="689" t="s">
        <v>8</v>
      </c>
      <c r="B113" s="702" t="str">
        <f>authorName</f>
        <v>Славена Александрова Първанова</v>
      </c>
      <c r="C113" s="702"/>
      <c r="D113" s="702"/>
      <c r="E113" s="702"/>
      <c r="F113" s="702"/>
      <c r="G113" s="80"/>
      <c r="H113" s="80"/>
    </row>
    <row r="114" spans="1:8">
      <c r="A114" s="689"/>
      <c r="B114" s="702"/>
      <c r="C114" s="702"/>
      <c r="D114" s="702"/>
      <c r="E114" s="702"/>
      <c r="F114" s="702"/>
      <c r="G114" s="80"/>
      <c r="H114" s="80"/>
    </row>
    <row r="115" spans="1:8">
      <c r="A115" s="689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0"/>
      <c r="B116" s="700" t="s">
        <v>977</v>
      </c>
      <c r="C116" s="700"/>
      <c r="D116" s="700"/>
      <c r="E116" s="700"/>
      <c r="F116" s="700"/>
      <c r="G116" s="690"/>
      <c r="H116" s="690"/>
    </row>
    <row r="117" spans="1:8" ht="15.75" customHeight="1">
      <c r="A117" s="690"/>
      <c r="B117" s="700" t="s">
        <v>977</v>
      </c>
      <c r="C117" s="700"/>
      <c r="D117" s="700"/>
      <c r="E117" s="700"/>
      <c r="F117" s="700"/>
      <c r="G117" s="690"/>
      <c r="H117" s="690"/>
    </row>
    <row r="118" spans="1:8" ht="15.75" customHeight="1">
      <c r="A118" s="690"/>
      <c r="B118" s="700" t="s">
        <v>977</v>
      </c>
      <c r="C118" s="700"/>
      <c r="D118" s="700"/>
      <c r="E118" s="700"/>
      <c r="F118" s="700"/>
      <c r="G118" s="690"/>
      <c r="H118" s="690"/>
    </row>
    <row r="119" spans="1:8" ht="15.75" customHeight="1">
      <c r="A119" s="690"/>
      <c r="B119" s="700" t="s">
        <v>977</v>
      </c>
      <c r="C119" s="700"/>
      <c r="D119" s="700"/>
      <c r="E119" s="700"/>
      <c r="F119" s="700"/>
      <c r="G119" s="690"/>
      <c r="H119" s="690"/>
    </row>
    <row r="120" spans="1:8">
      <c r="A120" s="690"/>
      <c r="B120" s="700"/>
      <c r="C120" s="700"/>
      <c r="D120" s="700"/>
      <c r="E120" s="700"/>
      <c r="F120" s="700"/>
      <c r="G120" s="690"/>
      <c r="H120" s="690"/>
    </row>
    <row r="121" spans="1:8">
      <c r="A121" s="690"/>
      <c r="B121" s="700"/>
      <c r="C121" s="700"/>
      <c r="D121" s="700"/>
      <c r="E121" s="700"/>
      <c r="F121" s="700"/>
      <c r="G121" s="690"/>
      <c r="H121" s="690"/>
    </row>
    <row r="122" spans="1:8">
      <c r="A122" s="690"/>
      <c r="B122" s="700"/>
      <c r="C122" s="700"/>
      <c r="D122" s="700"/>
      <c r="E122" s="700"/>
      <c r="F122" s="700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10" zoomScale="85" zoomScaleNormal="85" zoomScaleSheetLayoutView="85" workbookViewId="0">
      <selection activeCell="E19" sqref="E19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103131746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22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22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22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22" s="116" customFormat="1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22" s="116" customFormat="1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22" s="116" customFormat="1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t="shared" ref="I14:I27" si="0">F14+G14-H14</f>
        <v>0</v>
      </c>
    </row>
    <row r="15" spans="1:22" s="116" customFormat="1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22" s="116" customFormat="1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16" s="116" customFormat="1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16" s="116" customFormat="1" ht="16.5" thickBot="1">
      <c r="A18" s="453" t="s">
        <v>544</v>
      </c>
      <c r="B18" s="454" t="s">
        <v>770</v>
      </c>
      <c r="C18" s="455">
        <f t="shared" ref="C18:H18" si="1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16" s="116" customFormat="1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0" t="s">
        <v>783</v>
      </c>
      <c r="B26" s="119" t="s">
        <v>784</v>
      </c>
      <c r="C26" s="448">
        <v>3483</v>
      </c>
      <c r="D26" s="448"/>
      <c r="E26" s="448"/>
      <c r="F26" s="448">
        <v>35</v>
      </c>
      <c r="G26" s="448"/>
      <c r="H26" s="448"/>
      <c r="I26" s="449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t="shared" ref="C27:H27" si="2">SUM(C20:C26)</f>
        <v>3483</v>
      </c>
      <c r="D27" s="455">
        <f t="shared" si="2"/>
        <v>0</v>
      </c>
      <c r="E27" s="455">
        <f t="shared" si="2"/>
        <v>0</v>
      </c>
      <c r="F27" s="455">
        <f t="shared" si="2"/>
        <v>35</v>
      </c>
      <c r="G27" s="455">
        <f t="shared" si="2"/>
        <v>0</v>
      </c>
      <c r="H27" s="455">
        <f t="shared" si="2"/>
        <v>0</v>
      </c>
      <c r="I27" s="456">
        <f t="shared" si="0"/>
        <v>35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88" t="s">
        <v>975</v>
      </c>
      <c r="B31" s="701">
        <f>pdeReportingDate</f>
        <v>45362</v>
      </c>
      <c r="C31" s="701"/>
      <c r="D31" s="701"/>
      <c r="E31" s="701"/>
      <c r="F31" s="701"/>
      <c r="G31" s="124"/>
      <c r="H31" s="124"/>
      <c r="I31" s="124"/>
    </row>
    <row r="32" spans="1:16" s="116" customFormat="1">
      <c r="A32" s="688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>
      <c r="A33" s="689" t="s">
        <v>8</v>
      </c>
      <c r="B33" s="702" t="str">
        <f>authorName</f>
        <v>Славена Александрова Първанова</v>
      </c>
      <c r="C33" s="702"/>
      <c r="D33" s="702"/>
      <c r="E33" s="702"/>
      <c r="F33" s="702"/>
      <c r="G33" s="124"/>
      <c r="H33" s="124"/>
      <c r="I33" s="124"/>
    </row>
    <row r="34" spans="1:9" s="116" customFormat="1">
      <c r="A34" s="689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89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0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0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0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0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>
      <c r="A40" s="690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>
      <c r="A41" s="690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>
      <c r="A42" s="690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Slavena Alexandrova Parvanova</cp:lastModifiedBy>
  <cp:lastPrinted>2021-12-10T13:26:48Z</cp:lastPrinted>
  <dcterms:created xsi:type="dcterms:W3CDTF">2006-09-16T00:00:00Z</dcterms:created>
  <dcterms:modified xsi:type="dcterms:W3CDTF">2024-03-12T07:16:08Z</dcterms:modified>
</cp:coreProperties>
</file>