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<sst xmlns="http://schemas.openxmlformats.org/spreadsheetml/2006/main" count="4192" uniqueCount="975">
  <si>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</si>
  <si>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</si>
  <si>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</si>
  <si>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</si>
  <si>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</si>
  <si>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</si>
  <si>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</si>
  <si>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</si>
  <si>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</si>
  <si>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</si>
  <si>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</si>
  <si>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</si>
  <si>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</si>
  <si>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</si>
  <si>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</si>
  <si>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</si>
  <si>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</si>
  <si>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</si>
  <si>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</si>
  <si>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</si>
  <si>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</si>
  <si>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</si>
  <si>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</si>
  <si>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</si>
  <si>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</si>
  <si>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</si>
  <si>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</si>
  <si>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</si>
  <si>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</si>
  <si>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</si>
  <si>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</si>
  <si>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</si>
  <si>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</si>
  <si>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</si>
  <si>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</si>
  <si>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</si>
  <si>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</si>
  <si>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</si>
  <si>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</si>
  <si>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</si>
  <si>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</si>
  <si>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</si>
  <si>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</si>
  <si>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</si>
  <si>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</si>
  <si>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</si>
  <si>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</si>
  <si>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</si>
  <si>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</si>
  <si>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</si>
  <si>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</si>
  <si>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</si>
  <si>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</si>
  <si>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</si>
  <si>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</si>
  <si>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</si>
  <si>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</si>
  <si>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</si>
  <si>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</si>
  <si>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</si>
  <si>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</si>
  <si>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</si>
  <si>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</si>
  <si>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</si>
  <si>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</si>
  <si>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</si>
  <si>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</si>
  <si>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</si>
  <si>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</si>
  <si>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</si>
  <si>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</si>
  <si>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</si>
  <si>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</si>
  <si>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</si>
  <si>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</si>
  <si>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</si>
  <si>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</si>
  <si>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</si>
  <si>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</si>
  <si>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</si>
  <si>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</si>
  <si>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</si>
  <si>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</si>
  <si>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</si>
  <si>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</si>
  <si>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</si>
  <si>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</si>
  <si>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</si>
  <si>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</si>
  <si>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</si>
  <si>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</si>
  <si>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</si>
  <si>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</si>
  <si>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</si>
  <si>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</si>
  <si>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</si>
  <si>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</si>
  <si>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</si>
  <si>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</si>
  <si>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</si>
  <si>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</si>
  <si>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</si>
  <si>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</si>
  <si>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</si>
  <si>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</si>
  <si>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</si>
  <si>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</si>
  <si>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</si>
  <si>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</si>
  <si>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</si>
  <si>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</si>
  <si>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</si>
  <si>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</si>
  <si>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</si>
  <si>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</si>
  <si>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</si>
  <si>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</si>
  <si>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</si>
  <si>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</si>
  <si>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</si>
  <si>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</si>
  <si>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</si>
  <si>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</si>
  <si>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</si>
  <si>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</si>
  <si>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</si>
  <si>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</si>
  <si>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</si>
  <si>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</si>
  <si>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</si>
  <si>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</si>
  <si>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</si>
  <si>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</si>
  <si>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</si>
  <si>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</si>
  <si>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</si>
  <si>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</si>
  <si>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</si>
  <si>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</si>
  <si>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</si>
  <si>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</si>
  <si>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</si>
  <si>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</si>
  <si>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</si>
  <si>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</si>
  <si>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</si>
  <si>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</si>
  <si>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</si>
  <si>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</si>
  <si>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</si>
  <si>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</si>
  <si>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</si>
  <si>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</si>
  <si>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</si>
  <si>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</si>
  <si>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</si>
  <si>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</si>
  <si>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</si>
  <si>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</si>
  <si>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</si>
  <si>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</si>
  <si>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</si>
  <si>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</si>
  <si>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</si>
  <si>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</si>
  <si>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</si>
  <si>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</si>
  <si>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</si>
  <si>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</si>
  <si>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</si>
  <si>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</si>
  <si>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</si>
  <si>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</si>
  <si>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</si>
  <si>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</si>
  <si>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</si>
  <si>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</si>
  <si>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</si>
  <si>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</si>
  <si>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</si>
  <si>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</si>
  <si>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</si>
  <si>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</si>
  <si>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</si>
  <si>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</si>
  <si>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</si>
  <si>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</si>
  <si>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</si>
  <si>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</si>
  <si>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</si>
  <si>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</si>
  <si>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</si>
  <si>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</si>
  <si>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</si>
  <si>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</si>
  <si>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</si>
  <si>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</si>
  <si>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</si>
  <si>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</si>
  <si>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</si>
  <si>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</si>
  <si>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</si>
  <si>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</si>
  <si>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</si>
  <si>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</si>
  <si>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</si>
  <si>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</si>
  <si>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</si>
  <si>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</si>
  <si>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</si>
  <si>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</si>
  <si>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</si>
  <si>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</si>
  <si>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</si>
  <si>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</si>
  <si>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</si>
  <si>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</si>
  <si>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</si>
  <si>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</si>
  <si>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</si>
  <si>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</si>
  <si>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</si>
  <si>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</si>
  <si>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</si>
  <si>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</si>
  <si>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</si>
  <si>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</si>
  <si>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</si>
  <si>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</si>
  <si>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</si>
  <si>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</si>
  <si>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</si>
  <si>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</si>
  <si>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</si>
  <si>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</si>
  <si>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</si>
  <si>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</si>
  <si>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</si>
  <si>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</si>
  <si>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</si>
  <si>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</si>
  <si>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</si>
  <si>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</si>
  <si>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</si>
  <si>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</si>
  <si>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</si>
  <si>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</si>
  <si>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</si>
  <si>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</si>
  <si>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</si>
  <si>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</si>
  <si>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</si>
  <si>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</si>
  <si>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</si>
  <si>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</si>
  <si>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</si>
  <si>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</si>
  <si>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</si>
  <si>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</si>
  <si>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</si>
  <si>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</si>
  <si>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</si>
  <si>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</si>
  <si>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</si>
  <si>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</si>
  <si>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</si>
  <si>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</si>
  <si>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</si>
  <si>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</si>
  <si>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</si>
  <si>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</si>
  <si>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</si>
  <si>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</si>
  <si>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</si>
  <si>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</si>
  <si>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</si>
  <si>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</si>
  <si>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</si>
  <si>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</si>
  <si>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</si>
  <si>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</si>
  <si>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</si>
  <si>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</si>
  <si>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</si>
  <si>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</si>
  <si>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</si>
  <si>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</si>
  <si>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</si>
  <si>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</si>
  <si>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</si>
  <si>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</si>
  <si>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</si>
  <si>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</si>
  <si>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</si>
  <si>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</si>
  <si>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</si>
  <si>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</si>
  <si>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</si>
  <si>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</si>
  <si>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</si>
  <si>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</si>
  <si>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</si>
  <si>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</si>
  <si>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</si>
  <si>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</si>
  <si>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</si>
  <si>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</si>
  <si>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</si>
  <si>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</si>
  <si>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</si>
  <si>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</si>
  <si>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</si>
  <si>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</si>
  <si>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</si>
  <si>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</si>
  <si>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</si>
  <si>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</si>
  <si>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</si>
  <si>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</si>
  <si>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</si>
  <si>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</si>
  <si>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</si>
  <si>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</si>
  <si>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</si>
  <si>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</si>
  <si>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</si>
  <si>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</si>
  <si>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</si>
  <si>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</si>
  <si>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</si>
  <si>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</si>
  <si>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</si>
  <si>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</si>
  <si>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</si>
  <si>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</si>
  <si>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</si>
  <si>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</si>
  <si>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</si>
  <si>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</si>
  <si>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</si>
  <si>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</si>
  <si>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</si>
  <si>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</si>
  <si>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</si>
  <si>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</si>
  <si>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</si>
  <si>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</si>
  <si>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</si>
  <si>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</si>
  <si>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</si>
  <si>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</si>
  <si>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</si>
  <si>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</si>
  <si>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</si>
  <si>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</si>
  <si>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</si>
  <si>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</si>
  <si>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</si>
  <si>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</si>
  <si>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</si>
  <si>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</si>
  <si>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</si>
  <si>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</si>
  <si>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</si>
  <si>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</si>
  <si>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</si>
  <si>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</si>
  <si>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</si>
  <si>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</si>
  <si>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</si>
  <si>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</si>
  <si>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</si>
  <si>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</si>
  <si>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</si>
  <si>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</si>
  <si>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</si>
  <si>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</si>
  <si>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</si>
  <si>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</si>
  <si>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</si>
  <si>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</si>
  <si>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</si>
  <si>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</si>
  <si>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</si>
  <si>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</si>
  <si>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</si>
  <si>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</si>
  <si>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</si>
  <si>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</si>
  <si>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</si>
  <si>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</si>
  <si>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</si>
  <si>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</si>
  <si>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</si>
  <si>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</si>
  <si>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</si>
  <si>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</si>
  <si>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</si>
  <si>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</si>
  <si>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</si>
  <si>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</si>
  <si>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</si>
  <si>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</si>
  <si>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</si>
  <si>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</si>
  <si>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</si>
  <si>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</si>
  <si>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</si>
  <si>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</si>
  <si>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</si>
  <si>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</si>
  <si>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</si>
  <si>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</si>
  <si>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</si>
  <si>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</si>
  <si>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</si>
  <si>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</si>
  <si>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</si>
  <si>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</si>
  <si>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</si>
  <si>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</si>
  <si>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</si>
  <si>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</si>
  <si>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</si>
  <si>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</si>
  <si>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</si>
  <si>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</si>
  <si>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</si>
  <si>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</si>
  <si>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</si>
  <si>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</si>
  <si>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</si>
  <si>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</si>
  <si>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</si>
  <si>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</si>
  <si>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</si>
  <si>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</si>
  <si>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</si>
  <si>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</si>
  <si>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</si>
  <si>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</si>
  <si>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</si>
  <si>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</si>
  <si>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</si>
  <si>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</si>
  <si>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</si>
  <si>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</si>
  <si>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</si>
  <si>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</si>
  <si>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</si>
  <si>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</si>
  <si>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</si>
  <si>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</si>
  <si>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</si>
  <si>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</si>
  <si>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</si>
  <si>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</si>
  <si>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</si>
  <si>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</si>
  <si>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</si>
  <si>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</si>
  <si>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</si>
  <si>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</si>
  <si>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</si>
  <si>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</si>
  <si>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</si>
  <si>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</si>
  <si>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</si>
  <si>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</si>
  <si>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</si>
  <si>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</si>
  <si>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</si>
  <si>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</si>
  <si>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</si>
  <si>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</si>
  <si>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</si>
  <si>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</si>
  <si>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</si>
  <si>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</si>
  <si>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</si>
  <si>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</si>
  <si>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</si>
  <si>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</si>
  <si>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</si>
  <si>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</si>
  <si>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</si>
  <si>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</si>
  <si>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</si>
  <si>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</si>
  <si>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</si>
  <si>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</si>
  <si>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</si>
  <si>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</si>
  <si>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</si>
  <si>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</si>
  <si>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</si>
  <si>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</si>
  <si>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</si>
  <si>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</si>
  <si>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</si>
  <si>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</si>
  <si>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</si>
  <si>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</si>
  <si>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</si>
  <si>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</si>
  <si>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</si>
  <si>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</si>
  <si>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</si>
  <si>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</si>
  <si>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</si>
  <si>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</si>
  <si>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</si>
  <si>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</si>
  <si>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</si>
  <si>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</si>
  <si>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</si>
  <si>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</si>
  <si>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</si>
  <si>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</si>
  <si>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</si>
  <si>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</si>
  <si>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</si>
  <si>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</si>
  <si>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</si>
  <si>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</si>
  <si>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</si>
  <si>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</si>
  <si>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</si>
  <si>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</si>
  <si>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</si>
  <si>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</si>
  <si>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</si>
  <si>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</si>
  <si>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</si>
  <si>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</si>
  <si>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</si>
  <si>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</si>
  <si>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</si>
  <si>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</si>
  <si>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</si>
  <si>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</si>
  <si>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</si>
  <si>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</si>
  <si>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</si>
  <si>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</si>
  <si>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</si>
  <si>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</si>
  <si>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</si>
  <si>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</si>
  <si>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</si>
  <si>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</si>
  <si>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</si>
  <si>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</si>
  <si>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</si>
  <si>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</si>
  <si>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</si>
  <si>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</si>
  <si>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</si>
  <si>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</si>
  <si>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</si>
  <si>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</si>
  <si>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</si>
  <si>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</si>
  <si>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</si>
  <si>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</si>
  <si>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</si>
  <si>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</si>
  <si>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</si>
  <si>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</si>
  <si>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</si>
  <si>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</si>
  <si>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</si>
  <si>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</si>
  <si>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</si>
  <si>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</si>
  <si>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</si>
  <si>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</si>
  <si>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</si>
  <si>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</si>
  <si>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</si>
  <si>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</si>
  <si>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</si>
  <si>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</si>
  <si>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</si>
  <si>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</si>
  <si>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</si>
  <si>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</si>
  <si>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</si>
  <si>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</si>
  <si>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</si>
  <si>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</si>
  <si>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</si>
  <si>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</si>
  <si>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</si>
  <si>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</si>
  <si>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</si>
  <si>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</si>
  <si>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</si>
  <si>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</si>
  <si>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</si>
  <si>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</si>
  <si>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</si>
  <si>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</si>
  <si>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</si>
  <si>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</si>
  <si>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</si>
  <si>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</si>
  <si>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</si>
  <si>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</si>
  <si>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</si>
  <si>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</si>
  <si>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</si>
  <si>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</si>
  <si>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</si>
  <si>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</si>
  <si>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</si>
  <si>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</si>
  <si>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</si>
  <si>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</si>
  <si>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</si>
  <si>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</si>
  <si>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</si>
  <si>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</si>
  <si>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</si>
  <si>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</si>
  <si>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</si>
  <si>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</si>
  <si>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</si>
  <si>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</si>
  <si>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</si>
  <si>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</si>
  <si>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</si>
  <si>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</si>
  <si>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</si>
  <si>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</si>
  <si>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</si>
  <si>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</si>
  <si>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</si>
  <si>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</si>
  <si>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</si>
  <si>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</si>
  <si>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</si>
  <si>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</si>
  <si>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</si>
  <si>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</si>
  <si>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</si>
  <si>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</si>
  <si>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</si>
  <si>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</si>
  <si>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</si>
  <si>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</si>
  <si>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</si>
  <si>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</si>
  <si>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</si>
  <si>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</si>
  <si>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</si>
  <si>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</si>
  <si>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</si>
  <si>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</si>
  <si>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</si>
  <si>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</si>
  <si>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</si>
  <si>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</si>
  <si>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</si>
  <si>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</si>
  <si>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</si>
  <si>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</si>
  <si>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</si>
  <si>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</si>
  <si>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</si>
  <si>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</si>
  <si>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</si>
  <si>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</si>
  <si>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</si>
  <si>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</si>
  <si>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</si>
  <si>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</si>
  <si>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</si>
  <si>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</si>
  <si>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</si>
  <si>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</si>
  <si>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</si>
  <si>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</si>
  <si>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</si>
  <si>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</si>
  <si>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</si>
  <si>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</si>
  <si>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</si>
  <si>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</si>
  <si>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</si>
  <si>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</si>
  <si>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</si>
  <si>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</si>
  <si>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</si>
  <si>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</si>
  <si>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</si>
  <si>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</si>
  <si>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</si>
  <si>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</si>
  <si>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</si>
  <si>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</si>
  <si>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</si>
  <si>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</si>
  <si>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</si>
  <si>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</si>
  <si>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</si>
  <si>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</si>
  <si>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</si>
  <si>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</si>
  <si>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</si>
  <si>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</si>
  <si>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</si>
  <si>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</si>
  <si>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</si>
  <si>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</si>
  <si>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</si>
  <si>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</si>
  <si>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</si>
  <si>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</si>
  <si>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</si>
  <si>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</si>
  <si>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</si>
  <si>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</si>
  <si>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</si>
  <si>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</si>
  <si>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</si>
  <si>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</si>
  <si>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</si>
  <si>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</si>
  <si>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</si>
  <si>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</si>
  <si>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</si>
  <si>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</si>
  <si>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</si>
  <si>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</si>
  <si>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</si>
  <si>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</si>
  <si>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</si>
  <si>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</si>
  <si>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</si>
  <si>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</si>
  <si>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</si>
  <si>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</si>
  <si>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</si>
  <si>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</si>
  <si>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</si>
  <si>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</si>
  <si>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</si>
  <si>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</si>
  <si>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</si>
  <si>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</si>
  <si>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</si>
  <si>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</si>
  <si>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</si>
  <si>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</si>
  <si>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</si>
  <si>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</si>
  <si>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</si>
  <si>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</si>
  <si>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</si>
  <si>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</si>
  <si>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</si>
  <si>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</si>
  <si>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</si>
  <si>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</si>
  <si>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</si>
  <si>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</si>
  <si>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</si>
  <si>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</si>
  <si>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</si>
  <si>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</si>
  <si>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</si>
  <si>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</si>
  <si>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</si>
  <si>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</si>
  <si>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</si>
  <si>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</si>
  <si>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</si>
  <si>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</si>
  <si>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</si>
  <si>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</si>
  <si>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</si>
  <si>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</si>
  <si>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</si>
  <si>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</si>
  <si>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</si>
  <si>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</si>
  <si>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</si>
  <si>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</si>
  <si>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</si>
  <si>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</si>
  <si>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</si>
  <si>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</si>
  <si>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</si>
  <si>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</si>
  <si>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</si>
  <si>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</si>
  <si>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</si>
  <si>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</si>
  <si>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</si>
  <si>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</si>
  <si>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</si>
  <si>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</si>
  <si>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</si>
  <si>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</si>
  <si>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</si>
  <si>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</si>
  <si>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</si>
  <si>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</si>
  <si>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</si>
  <si>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</si>
  <si>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</si>
  <si>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</si>
  <si>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</si>
  <si>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</si>
  <si>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</si>
  <si>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</si>
  <si>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</si>
  <si>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</si>
  <si>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</si>
  <si>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</si>
  <si>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</si>
  <si>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</si>
  <si>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</si>
  <si>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</si>
  <si>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</si>
  <si>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</si>
  <si>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</si>
  <si>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</si>
  <si>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</si>
  <si>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</si>
  <si>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</si>
  <si>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</si>
  <si>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</si>
  <si>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</si>
  <si>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</si>
  <si>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</si>
  <si>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</si>
  <si>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</si>
  <si>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</si>
  <si>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</si>
  <si>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</si>
  <si>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</si>
  <si>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</si>
  <si>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</si>
  <si>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</si>
  <si>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</si>
  <si>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</si>
  <si>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</si>
  <si>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</si>
  <si>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</si>
  <si>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</si>
  <si>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</si>
  <si>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</si>
  <si>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</si>
  <si>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</si>
  <si>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</si>
  <si>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</si>
  <si>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</si>
  <si>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</si>
  <si>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</si>
  <si>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</si>
  <si>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</si>
  <si>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</si>
  <si>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</si>
  <si>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</si>
  <si>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</si>
  <si>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</si>
  <si>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</si>
  <si>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</si>
  <si>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</si>
  <si>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</si>
  <si>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</si>
  <si>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</si>
  <si>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</si>
  <si>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</si>
  <si>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</si>
  <si>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</si>
  <si>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</si>
  <si>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</si>
  <si>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</si>
  <si>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</si>
  <si>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</si>
  <si>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</si>
  <si>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</si>
  <si>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</si>
  <si>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</si>
  <si>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</si>
  <si>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</si>
  <si>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</si>
  <si>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</si>
  <si>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</si>
  <si>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</si>
  <si>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</si>
  <si>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</si>
  <si>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</si>
  <si>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</si>
  <si>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</si>
  <si>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</si>
  <si>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</si>
  <si>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</si>
  <si>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</si>
  <si>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</si>
  <si>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</si>
  <si>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</si>
  <si>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</si>
  <si>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</si>
  <si>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</si>
  <si>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</si>
  <si>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</si>
  <si>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</si>
  <si>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</si>
  <si>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</si>
  <si>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</si>
  <si>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</si>
  <si>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</si>
  <si>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</si>
  <si>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</si>
  <si>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</si>
  <si>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</si>
  <si>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</si>
  <si>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</si>
  <si>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</si>
  <si>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</si>
  <si>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</si>
  <si>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</si>
  <si>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</si>
  <si>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</si>
  <si>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</si>
  <si>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</si>
  <si>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</si>
  <si>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</si>
  <si>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</si>
  <si>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</si>
  <si>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</si>
  <si>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</si>
  <si>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</si>
  <si>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</si>
  <si>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</si>
  <si>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</si>
  <si>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</si>
  <si>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</si>
  <si>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</si>
  <si>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</si>
  <si>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</si>
  <si>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</si>
  <si>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</si>
  <si>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</si>
  <si>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</si>
  <si>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</si>
  <si>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</si>
  <si>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</si>
  <si>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</si>
  <si>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</si>
  <si>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</si>
  <si>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</si>
  <si>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</si>
  <si>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</si>
  <si>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</si>
  <si>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</si>
  <si>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</si>
  <si>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</si>
  <si>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</si>
  <si>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</si>
  <si>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</si>
  <si>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</si>
  <si>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</si>
  <si>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</si>
  <si>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Гюляй Рахман</t>
  </si>
  <si>
    <t>Гл. счетоводител</t>
  </si>
  <si>
    <t>0882-826-347</t>
  </si>
  <si>
    <t>01.01.2021</t>
  </si>
  <si>
    <t>31.12.2021</t>
  </si>
  <si>
    <t>03.05.2022</t>
  </si>
  <si>
    <t>гр. София, „Тодор Александров“ 137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</si>
</sst>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 t="str">
        <f>IF(ISBLANK(_endDate),"",_endDate)</f>
        <v>31.12.2021</v>
      </c>
    </row>
    <row r="2" spans="1:27" ht="15.75">
      <c r="A2" s="653" t="s">
        <v>937</v>
      </c>
      <c r="B2" s="648"/>
      <c r="Z2" s="665">
        <v>2</v>
      </c>
      <c r="AA2" s="666" t="str">
        <f>IF(ISBLANK(_pdeReportingDate),"",_pdeReportingDate)</f>
        <v>03.05.2022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Гюляй Рахман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7" t="s">
        <v>971</v>
      </c>
    </row>
    <row r="10" spans="1:2" ht="15.75">
      <c r="A10" s="7" t="s">
        <v>2</v>
      </c>
      <c r="B10" s="667" t="s">
        <v>972</v>
      </c>
    </row>
    <row r="11" spans="1:2" ht="15.75">
      <c r="A11" s="7" t="s">
        <v>949</v>
      </c>
      <c r="B11" s="667" t="s">
        <v>973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7" t="s">
        <v>948</v>
      </c>
    </row>
    <row r="16" spans="1:2" ht="15.75">
      <c r="A16" s="7" t="s">
        <v>3</v>
      </c>
      <c r="B16" s="546">
        <v>203039149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974</v>
      </c>
    </row>
    <row r="20" spans="1:2" ht="15.75">
      <c r="A20" s="7" t="s">
        <v>5</v>
      </c>
      <c r="B20" s="546" t="s">
        <v>974</v>
      </c>
    </row>
    <row r="21" spans="1:2" ht="15.75">
      <c r="A21" s="10" t="s">
        <v>6</v>
      </c>
      <c r="B21" s="547" t="s">
        <v>970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965</v>
      </c>
    </row>
    <row r="24" spans="1:2" ht="15.75">
      <c r="A24" s="10" t="s">
        <v>892</v>
      </c>
      <c r="B24" s="656" t="s">
        <v>966</v>
      </c>
    </row>
    <row r="25" spans="1:2" ht="15.75">
      <c r="A25" s="7" t="s">
        <v>895</v>
      </c>
      <c r="B25" s="657" t="s">
        <v>967</v>
      </c>
    </row>
    <row r="26" spans="1:2" ht="15.75">
      <c r="A26" s="10" t="s">
        <v>942</v>
      </c>
      <c r="B26" s="547" t="s">
        <v>968</v>
      </c>
    </row>
    <row r="27" spans="1:2" ht="15.75">
      <c r="A27" s="10" t="s">
        <v>943</v>
      </c>
      <c r="B27" s="547" t="s">
        <v>969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0.10772464529689964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0.021449123724823438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0.004110234483864823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0.0031979283664045925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1.1243680485338725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1.4431402056684224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1.4431402056684224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1.3592676197642337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0.0020817657386506144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0.05419259301448078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0.029686135030575315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0.7580257228214087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5.218467172377714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0.7780403718956695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4215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0.2205074548783678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0.6401378896882494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23.3554202762819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8"/>
      <c r="F2" s="487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9" t="str">
        <f aca="true" t="shared" si="2" ref="C3:C34">endDate</f>
        <v>31.12.2021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9" t="str">
        <f t="shared" si="2"/>
        <v>31.12.2021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9" t="str">
        <f t="shared" si="2"/>
        <v>31.12.2021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1329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9" t="str">
        <f t="shared" si="2"/>
        <v>31.12.2021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9" t="str">
        <f t="shared" si="2"/>
        <v>31.12.2021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9" t="str">
        <f t="shared" si="2"/>
        <v>31.12.2021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9" t="str">
        <f t="shared" si="2"/>
        <v>31.12.2021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9" t="str">
        <f t="shared" si="2"/>
        <v>31.12.2021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9" t="str">
        <f t="shared" si="2"/>
        <v>31.12.2021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1329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9" t="str">
        <f t="shared" si="2"/>
        <v>31.12.2021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68902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9" t="str">
        <f t="shared" si="2"/>
        <v>31.12.2021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9" t="str">
        <f t="shared" si="2"/>
        <v>31.12.2021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9" t="str">
        <f t="shared" si="2"/>
        <v>31.12.2021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9" t="str">
        <f t="shared" si="2"/>
        <v>31.12.2021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9" t="str">
        <f t="shared" si="2"/>
        <v>31.12.2021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9" t="str">
        <f t="shared" si="2"/>
        <v>31.12.2021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9" t="str">
        <f t="shared" si="2"/>
        <v>31.12.2021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439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9" t="str">
        <f t="shared" si="2"/>
        <v>31.12.2021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9" t="str">
        <f t="shared" si="2"/>
        <v>31.12.2021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439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9" t="str">
        <f t="shared" si="2"/>
        <v>31.12.2021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9" t="str">
        <f t="shared" si="2"/>
        <v>31.12.2021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9" t="str">
        <f t="shared" si="2"/>
        <v>31.12.2021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9" t="str">
        <f t="shared" si="2"/>
        <v>31.12.2021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9" t="str">
        <f t="shared" si="2"/>
        <v>31.12.2021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9" t="str">
        <f t="shared" si="2"/>
        <v>31.12.2021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9" t="str">
        <f t="shared" si="2"/>
        <v>31.12.2021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9" t="str">
        <f t="shared" si="2"/>
        <v>31.12.2021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9" t="str">
        <f t="shared" si="2"/>
        <v>31.12.2021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9" t="str">
        <f t="shared" si="2"/>
        <v>31.12.2021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9" t="str">
        <f t="shared" si="2"/>
        <v>31.12.2021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9" t="str">
        <f t="shared" si="2"/>
        <v>31.12.2021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9" t="str">
        <f t="shared" si="2"/>
        <v>31.12.2021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9" t="str">
        <f aca="true" t="shared" si="5" ref="C35:C66">endDate</f>
        <v>31.12.2021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9" t="str">
        <f t="shared" si="5"/>
        <v>31.12.2021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9" t="str">
        <f t="shared" si="5"/>
        <v>31.12.2021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9" t="str">
        <f t="shared" si="5"/>
        <v>31.12.2021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9" t="str">
        <f t="shared" si="5"/>
        <v>31.12.2021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9" t="str">
        <f t="shared" si="5"/>
        <v>31.12.2021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9" t="str">
        <f t="shared" si="5"/>
        <v>31.12.2021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70670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9" t="str">
        <f t="shared" si="5"/>
        <v>31.12.2021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9" t="str">
        <f t="shared" si="5"/>
        <v>31.12.2021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9" t="str">
        <f t="shared" si="5"/>
        <v>31.12.2021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9" t="str">
        <f t="shared" si="5"/>
        <v>31.12.2021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9" t="str">
        <f t="shared" si="5"/>
        <v>31.12.2021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9" t="str">
        <f t="shared" si="5"/>
        <v>31.12.2021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9" t="str">
        <f t="shared" si="5"/>
        <v>31.12.2021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9" t="str">
        <f t="shared" si="5"/>
        <v>31.12.2021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9" t="str">
        <f t="shared" si="5"/>
        <v>31.12.2021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1919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9" t="str">
        <f t="shared" si="5"/>
        <v>31.12.2021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450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9" t="str">
        <f t="shared" si="5"/>
        <v>31.12.2021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831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9" t="str">
        <f t="shared" si="5"/>
        <v>31.12.2021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9" t="str">
        <f t="shared" si="5"/>
        <v>31.12.2021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9" t="str">
        <f t="shared" si="5"/>
        <v>31.12.2021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9" t="str">
        <f t="shared" si="5"/>
        <v>31.12.2021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144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9" t="str">
        <f t="shared" si="5"/>
        <v>31.12.2021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3344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9" t="str">
        <f t="shared" si="5"/>
        <v>31.12.2021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54111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9" t="str">
        <f t="shared" si="5"/>
        <v>31.12.2021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9" t="str">
        <f t="shared" si="5"/>
        <v>31.12.2021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9" t="str">
        <f t="shared" si="5"/>
        <v>31.12.2021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54111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9" t="str">
        <f t="shared" si="5"/>
        <v>31.12.2021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9" t="str">
        <f t="shared" si="5"/>
        <v>31.12.2021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9" t="str">
        <f t="shared" si="5"/>
        <v>31.12.2021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54111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9" t="str">
        <f t="shared" si="5"/>
        <v>31.12.2021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9" t="str">
        <f t="shared" si="5"/>
        <v>31.12.2021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80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9" t="str">
        <f aca="true" t="shared" si="8" ref="C67:C98">endDate</f>
        <v>31.12.2021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9" t="str">
        <f t="shared" si="8"/>
        <v>31.12.2021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9" t="str">
        <f t="shared" si="8"/>
        <v>31.12.2021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83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9" t="str">
        <f t="shared" si="8"/>
        <v>31.12.2021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9" t="str">
        <f t="shared" si="8"/>
        <v>31.12.2021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57538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9" t="str">
        <f t="shared" si="8"/>
        <v>31.12.2021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128208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9" t="str">
        <f t="shared" si="8"/>
        <v>31.12.2021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9" t="str">
        <f t="shared" si="8"/>
        <v>31.12.2021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9" t="str">
        <f t="shared" si="8"/>
        <v>31.12.2021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9" t="str">
        <f t="shared" si="8"/>
        <v>31.12.2021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9" t="str">
        <f t="shared" si="8"/>
        <v>31.12.2021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9" t="str">
        <f t="shared" si="8"/>
        <v>31.12.2021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9" t="str">
        <f t="shared" si="8"/>
        <v>31.12.2021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9" t="str">
        <f t="shared" si="8"/>
        <v>31.12.2021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9" t="str">
        <f t="shared" si="8"/>
        <v>31.12.2021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9" t="str">
        <f t="shared" si="8"/>
        <v>31.12.2021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9" t="str">
        <f t="shared" si="8"/>
        <v>31.12.2021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9" t="str">
        <f t="shared" si="8"/>
        <v>31.12.2021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9" t="str">
        <f t="shared" si="8"/>
        <v>31.12.2021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9" t="str">
        <f t="shared" si="8"/>
        <v>31.12.2021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9" t="str">
        <f t="shared" si="8"/>
        <v>31.12.2021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7711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9" t="str">
        <f t="shared" si="8"/>
        <v>31.12.2021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7711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9" t="str">
        <f t="shared" si="8"/>
        <v>31.12.2021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9" t="str">
        <f t="shared" si="8"/>
        <v>31.12.2021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9" t="str">
        <f t="shared" si="8"/>
        <v>31.12.2021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410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9" t="str">
        <f t="shared" si="8"/>
        <v>31.12.2021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9" t="str">
        <f t="shared" si="8"/>
        <v>31.12.2021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8121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9" t="str">
        <f t="shared" si="8"/>
        <v>31.12.2021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19115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9" t="str">
        <f t="shared" si="8"/>
        <v>31.12.2021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9342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9" t="str">
        <f t="shared" si="8"/>
        <v>31.12.2021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9" t="str">
        <f t="shared" si="8"/>
        <v>31.12.2021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31954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9" t="str">
        <f t="shared" si="8"/>
        <v>31.12.2021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9" t="str">
        <f aca="true" t="shared" si="11" ref="C99:C125">endDate</f>
        <v>31.12.2021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9" t="str">
        <f t="shared" si="11"/>
        <v>31.12.2021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25992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9" t="str">
        <f t="shared" si="11"/>
        <v>31.12.2021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9" t="str">
        <f t="shared" si="11"/>
        <v>31.12.2021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57946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9" t="str">
        <f t="shared" si="11"/>
        <v>31.12.2021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9" t="str">
        <f t="shared" si="11"/>
        <v>31.12.2021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9" t="str">
        <f t="shared" si="11"/>
        <v>31.12.2021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1935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9" t="str">
        <f t="shared" si="11"/>
        <v>31.12.2021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9" t="str">
        <f t="shared" si="11"/>
        <v>31.12.2021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59881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9" t="str">
        <f t="shared" si="11"/>
        <v>31.12.2021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3538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9" t="str">
        <f t="shared" si="11"/>
        <v>31.12.2021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11286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9" t="str">
        <f t="shared" si="11"/>
        <v>31.12.2021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25041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9" t="str">
        <f t="shared" si="11"/>
        <v>31.12.2021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9" t="str">
        <f t="shared" si="11"/>
        <v>31.12.2021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9418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9" t="str">
        <f t="shared" si="11"/>
        <v>31.12.2021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203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9" t="str">
        <f t="shared" si="11"/>
        <v>31.12.2021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14905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9" t="str">
        <f t="shared" si="11"/>
        <v>31.12.2021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9" t="str">
        <f t="shared" si="11"/>
        <v>31.12.2021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9" t="str">
        <f t="shared" si="11"/>
        <v>31.12.2021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495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9" t="str">
        <f t="shared" si="11"/>
        <v>31.12.2021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9" t="str">
        <f t="shared" si="11"/>
        <v>31.12.2021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9" t="str">
        <f t="shared" si="11"/>
        <v>31.12.2021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39870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9" t="str">
        <f t="shared" si="11"/>
        <v>31.12.2021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9" t="str">
        <f t="shared" si="11"/>
        <v>31.12.2021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9" t="str">
        <f t="shared" si="11"/>
        <v>31.12.2021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9" t="str">
        <f t="shared" si="11"/>
        <v>31.12.2021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39870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9" t="str">
        <f t="shared" si="11"/>
        <v>31.12.2021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128208</v>
      </c>
    </row>
    <row r="126" spans="3:6" s="483" customFormat="1" ht="15.75">
      <c r="C126" s="548"/>
      <c r="F126" s="487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9" t="str">
        <f aca="true" t="shared" si="14" ref="C127:C158">endDate</f>
        <v>31.12.2021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19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9" t="str">
        <f t="shared" si="14"/>
        <v>31.12.2021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269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9" t="str">
        <f t="shared" si="14"/>
        <v>31.12.2021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56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9" t="str">
        <f t="shared" si="14"/>
        <v>31.12.2021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150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9" t="str">
        <f t="shared" si="14"/>
        <v>31.12.2021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32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9" t="str">
        <f t="shared" si="14"/>
        <v>31.12.2021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1108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9" t="str">
        <f t="shared" si="14"/>
        <v>31.12.2021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9" t="str">
        <f t="shared" si="14"/>
        <v>31.12.2021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372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9" t="str">
        <f t="shared" si="14"/>
        <v>31.12.2021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9" t="str">
        <f t="shared" si="14"/>
        <v>31.12.2021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9" t="str">
        <f t="shared" si="14"/>
        <v>31.12.2021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2006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9" t="str">
        <f t="shared" si="14"/>
        <v>31.12.2021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3477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9" t="str">
        <f t="shared" si="14"/>
        <v>31.12.2021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9" t="str">
        <f t="shared" si="14"/>
        <v>31.12.2021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9" t="str">
        <f t="shared" si="14"/>
        <v>31.12.2021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443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9" t="str">
        <f t="shared" si="14"/>
        <v>31.12.2021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3928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9" t="str">
        <f t="shared" si="14"/>
        <v>31.12.2021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5934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9" t="str">
        <f t="shared" si="14"/>
        <v>31.12.2021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738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9" t="str">
        <f t="shared" si="14"/>
        <v>31.12.2021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9" t="str">
        <f t="shared" si="14"/>
        <v>31.12.2021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9" t="str">
        <f t="shared" si="14"/>
        <v>31.12.2021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5934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9" t="str">
        <f t="shared" si="14"/>
        <v>31.12.2021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738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9" t="str">
        <f t="shared" si="14"/>
        <v>31.12.2021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203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9" t="str">
        <f t="shared" si="14"/>
        <v>31.12.2021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9" t="str">
        <f t="shared" si="14"/>
        <v>31.12.2021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203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9" t="str">
        <f t="shared" si="14"/>
        <v>31.12.2021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9" t="str">
        <f t="shared" si="14"/>
        <v>31.12.2021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535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9" t="str">
        <f t="shared" si="14"/>
        <v>31.12.2021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125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9" t="str">
        <f t="shared" si="14"/>
        <v>31.12.2021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410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9" t="str">
        <f t="shared" si="14"/>
        <v>31.12.2021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6672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9" t="str">
        <f t="shared" si="14"/>
        <v>31.12.2021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9" t="str">
        <f t="shared" si="14"/>
        <v>31.12.2021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9" t="str">
        <f aca="true" t="shared" si="17" ref="C159:C179">endDate</f>
        <v>31.12.2021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757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9" t="str">
        <f t="shared" si="17"/>
        <v>31.12.2021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3049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9" t="str">
        <f t="shared" si="17"/>
        <v>31.12.2021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3806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9" t="str">
        <f t="shared" si="17"/>
        <v>31.12.2021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9" t="str">
        <f t="shared" si="17"/>
        <v>31.12.2021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9" t="str">
        <f t="shared" si="17"/>
        <v>31.12.2021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38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9" t="str">
        <f t="shared" si="17"/>
        <v>31.12.2021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7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9" t="str">
        <f t="shared" si="17"/>
        <v>31.12.2021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83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9" t="str">
        <f t="shared" si="17"/>
        <v>31.12.2021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9" t="str">
        <f t="shared" si="17"/>
        <v>31.12.2021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2738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9" t="str">
        <f t="shared" si="17"/>
        <v>31.12.2021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2866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9" t="str">
        <f t="shared" si="17"/>
        <v>31.12.2021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6672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9" t="str">
        <f t="shared" si="17"/>
        <v>31.12.2021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9" t="str">
        <f t="shared" si="17"/>
        <v>31.12.2021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9" t="str">
        <f t="shared" si="17"/>
        <v>31.12.2021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9" t="str">
        <f t="shared" si="17"/>
        <v>31.12.2021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6672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9" t="str">
        <f t="shared" si="17"/>
        <v>31.12.2021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9" t="str">
        <f t="shared" si="17"/>
        <v>31.12.2021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9" t="str">
        <f t="shared" si="17"/>
        <v>31.12.2021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9" t="str">
        <f t="shared" si="17"/>
        <v>31.12.2021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9" t="str">
        <f t="shared" si="17"/>
        <v>31.12.2021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6672</v>
      </c>
    </row>
    <row r="180" spans="3:6" s="483" customFormat="1" ht="15.75">
      <c r="C180" s="548"/>
      <c r="F180" s="487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9" t="str">
        <f aca="true" t="shared" si="20" ref="C181:C216">endDate</f>
        <v>31.12.2021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845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9" t="str">
        <f t="shared" si="20"/>
        <v>31.12.2021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-415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9" t="str">
        <f t="shared" si="20"/>
        <v>31.12.2021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-5952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9" t="str">
        <f t="shared" si="20"/>
        <v>31.12.2021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-168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9" t="str">
        <f t="shared" si="20"/>
        <v>31.12.2021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-147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9" t="str">
        <f t="shared" si="20"/>
        <v>31.12.2021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9" t="str">
        <f t="shared" si="20"/>
        <v>31.12.2021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9" t="str">
        <f t="shared" si="20"/>
        <v>31.12.2021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9" t="str">
        <f t="shared" si="20"/>
        <v>31.12.2021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9" t="str">
        <f t="shared" si="20"/>
        <v>31.12.2021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9" t="str">
        <f t="shared" si="20"/>
        <v>31.12.2021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-5841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9" t="str">
        <f t="shared" si="20"/>
        <v>31.12.2021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-108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9" t="str">
        <f t="shared" si="20"/>
        <v>31.12.2021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8615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9" t="str">
        <f t="shared" si="20"/>
        <v>31.12.2021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9" t="str">
        <f t="shared" si="20"/>
        <v>31.12.2021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400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9" t="str">
        <f t="shared" si="20"/>
        <v>31.12.2021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13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9" t="str">
        <f t="shared" si="20"/>
        <v>31.12.2021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1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9" t="str">
        <f t="shared" si="20"/>
        <v>31.12.2021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3184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9" t="str">
        <f t="shared" si="20"/>
        <v>31.12.2021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9" t="str">
        <f t="shared" si="20"/>
        <v>31.12.2021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9" t="str">
        <f t="shared" si="20"/>
        <v>31.12.2021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9" t="str">
        <f t="shared" si="20"/>
        <v>31.12.2021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12105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9" t="str">
        <f t="shared" si="20"/>
        <v>31.12.2021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9" t="str">
        <f t="shared" si="20"/>
        <v>31.12.2021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9" t="str">
        <f t="shared" si="20"/>
        <v>31.12.2021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16373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9" t="str">
        <f t="shared" si="20"/>
        <v>31.12.2021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-19339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9" t="str">
        <f t="shared" si="20"/>
        <v>31.12.2021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9" t="str">
        <f t="shared" si="20"/>
        <v>31.12.2021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-3390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9" t="str">
        <f t="shared" si="20"/>
        <v>31.12.2021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9" t="str">
        <f t="shared" si="20"/>
        <v>31.12.2021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9" t="str">
        <f t="shared" si="20"/>
        <v>31.12.2021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-6357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9" t="str">
        <f t="shared" si="20"/>
        <v>31.12.2021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-93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9" t="str">
        <f t="shared" si="20"/>
        <v>31.12.2021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176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9" t="str">
        <f t="shared" si="20"/>
        <v>31.12.2021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83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9" t="str">
        <f t="shared" si="20"/>
        <v>31.12.2021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81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9" t="str">
        <f t="shared" si="20"/>
        <v>31.12.2021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</v>
      </c>
    </row>
    <row r="217" spans="3:6" s="483" customFormat="1" ht="15.75">
      <c r="C217" s="548"/>
      <c r="F217" s="487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9" t="str">
        <f aca="true" t="shared" si="23" ref="C218:C281">endDate</f>
        <v>31.12.2021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9" t="str">
        <f t="shared" si="23"/>
        <v>31.12.2021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9" t="str">
        <f t="shared" si="23"/>
        <v>31.12.2021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9" t="str">
        <f t="shared" si="23"/>
        <v>31.12.2021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9" t="str">
        <f t="shared" si="23"/>
        <v>31.12.2021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9" t="str">
        <f t="shared" si="23"/>
        <v>31.12.2021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9" t="str">
        <f t="shared" si="23"/>
        <v>31.12.2021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9" t="str">
        <f t="shared" si="23"/>
        <v>31.12.2021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9" t="str">
        <f t="shared" si="23"/>
        <v>31.12.2021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9" t="str">
        <f t="shared" si="23"/>
        <v>31.12.2021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9" t="str">
        <f t="shared" si="23"/>
        <v>31.12.2021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9" t="str">
        <f t="shared" si="23"/>
        <v>31.12.2021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9" t="str">
        <f t="shared" si="23"/>
        <v>31.12.2021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9" t="str">
        <f t="shared" si="23"/>
        <v>31.12.2021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9" t="str">
        <f t="shared" si="23"/>
        <v>31.12.2021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9" t="str">
        <f t="shared" si="23"/>
        <v>31.12.2021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9" t="str">
        <f t="shared" si="23"/>
        <v>31.12.2021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9" t="str">
        <f t="shared" si="23"/>
        <v>31.12.2021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9" t="str">
        <f t="shared" si="23"/>
        <v>31.12.2021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9" t="str">
        <f t="shared" si="23"/>
        <v>31.12.2021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9" t="str">
        <f t="shared" si="23"/>
        <v>31.12.2021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9" t="str">
        <f t="shared" si="23"/>
        <v>31.12.2021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9" t="str">
        <f t="shared" si="23"/>
        <v>31.12.2021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9" t="str">
        <f t="shared" si="23"/>
        <v>31.12.2021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9" t="str">
        <f t="shared" si="23"/>
        <v>31.12.2021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9" t="str">
        <f t="shared" si="23"/>
        <v>31.12.2021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9" t="str">
        <f t="shared" si="23"/>
        <v>31.12.2021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9" t="str">
        <f t="shared" si="23"/>
        <v>31.12.2021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9" t="str">
        <f t="shared" si="23"/>
        <v>31.12.2021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9" t="str">
        <f t="shared" si="23"/>
        <v>31.12.2021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9" t="str">
        <f t="shared" si="23"/>
        <v>31.12.2021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9" t="str">
        <f t="shared" si="23"/>
        <v>31.12.2021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9" t="str">
        <f t="shared" si="23"/>
        <v>31.12.2021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9" t="str">
        <f t="shared" si="23"/>
        <v>31.12.2021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9" t="str">
        <f t="shared" si="23"/>
        <v>31.12.2021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9" t="str">
        <f t="shared" si="23"/>
        <v>31.12.2021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9" t="str">
        <f t="shared" si="23"/>
        <v>31.12.2021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9" t="str">
        <f t="shared" si="23"/>
        <v>31.12.2021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9" t="str">
        <f t="shared" si="23"/>
        <v>31.12.2021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9" t="str">
        <f t="shared" si="23"/>
        <v>31.12.2021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9" t="str">
        <f t="shared" si="23"/>
        <v>31.12.2021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9" t="str">
        <f t="shared" si="23"/>
        <v>31.12.2021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9" t="str">
        <f t="shared" si="23"/>
        <v>31.12.2021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9" t="str">
        <f t="shared" si="23"/>
        <v>31.12.2021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9" t="str">
        <f t="shared" si="23"/>
        <v>31.12.2021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9" t="str">
        <f t="shared" si="23"/>
        <v>31.12.2021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9" t="str">
        <f t="shared" si="23"/>
        <v>31.12.2021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9" t="str">
        <f t="shared" si="23"/>
        <v>31.12.2021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9" t="str">
        <f t="shared" si="23"/>
        <v>31.12.2021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9" t="str">
        <f t="shared" si="23"/>
        <v>31.12.2021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9" t="str">
        <f t="shared" si="23"/>
        <v>31.12.2021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9" t="str">
        <f t="shared" si="23"/>
        <v>31.12.2021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9" t="str">
        <f t="shared" si="23"/>
        <v>31.12.2021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9" t="str">
        <f t="shared" si="23"/>
        <v>31.12.2021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9" t="str">
        <f t="shared" si="23"/>
        <v>31.12.2021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9" t="str">
        <f t="shared" si="23"/>
        <v>31.12.2021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9" t="str">
        <f t="shared" si="23"/>
        <v>31.12.2021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9" t="str">
        <f t="shared" si="23"/>
        <v>31.12.2021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9" t="str">
        <f t="shared" si="23"/>
        <v>31.12.2021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9" t="str">
        <f t="shared" si="23"/>
        <v>31.12.2021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9" t="str">
        <f t="shared" si="23"/>
        <v>31.12.2021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9" t="str">
        <f t="shared" si="23"/>
        <v>31.12.2021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9" t="str">
        <f t="shared" si="23"/>
        <v>31.12.2021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9" t="str">
        <f t="shared" si="23"/>
        <v>31.12.2021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9" t="str">
        <f aca="true" t="shared" si="26" ref="C282:C345">endDate</f>
        <v>31.12.2021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9" t="str">
        <f t="shared" si="26"/>
        <v>31.12.2021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9" t="str">
        <f t="shared" si="26"/>
        <v>31.12.2021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9" t="str">
        <f t="shared" si="26"/>
        <v>31.12.2021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9" t="str">
        <f t="shared" si="26"/>
        <v>31.12.2021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9" t="str">
        <f t="shared" si="26"/>
        <v>31.12.2021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9" t="str">
        <f t="shared" si="26"/>
        <v>31.12.2021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9" t="str">
        <f t="shared" si="26"/>
        <v>31.12.2021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9" t="str">
        <f t="shared" si="26"/>
        <v>31.12.2021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9" t="str">
        <f t="shared" si="26"/>
        <v>31.12.2021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9" t="str">
        <f t="shared" si="26"/>
        <v>31.12.2021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9" t="str">
        <f t="shared" si="26"/>
        <v>31.12.2021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9" t="str">
        <f t="shared" si="26"/>
        <v>31.12.2021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9" t="str">
        <f t="shared" si="26"/>
        <v>31.12.2021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9" t="str">
        <f t="shared" si="26"/>
        <v>31.12.2021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9" t="str">
        <f t="shared" si="26"/>
        <v>31.12.2021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9" t="str">
        <f t="shared" si="26"/>
        <v>31.12.2021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9" t="str">
        <f t="shared" si="26"/>
        <v>31.12.2021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9" t="str">
        <f t="shared" si="26"/>
        <v>31.12.2021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9" t="str">
        <f t="shared" si="26"/>
        <v>31.12.2021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9" t="str">
        <f t="shared" si="26"/>
        <v>31.12.2021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9" t="str">
        <f t="shared" si="26"/>
        <v>31.12.2021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9" t="str">
        <f t="shared" si="26"/>
        <v>31.12.2021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9" t="str">
        <f t="shared" si="26"/>
        <v>31.12.2021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9" t="str">
        <f t="shared" si="26"/>
        <v>31.12.2021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9" t="str">
        <f t="shared" si="26"/>
        <v>31.12.2021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9" t="str">
        <f t="shared" si="26"/>
        <v>31.12.2021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9" t="str">
        <f t="shared" si="26"/>
        <v>31.12.2021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9" t="str">
        <f t="shared" si="26"/>
        <v>31.12.2021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9" t="str">
        <f t="shared" si="26"/>
        <v>31.12.2021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9" t="str">
        <f t="shared" si="26"/>
        <v>31.12.2021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9" t="str">
        <f t="shared" si="26"/>
        <v>31.12.2021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9" t="str">
        <f t="shared" si="26"/>
        <v>31.12.2021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9" t="str">
        <f t="shared" si="26"/>
        <v>31.12.2021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9" t="str">
        <f t="shared" si="26"/>
        <v>31.12.2021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9" t="str">
        <f t="shared" si="26"/>
        <v>31.12.2021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9" t="str">
        <f t="shared" si="26"/>
        <v>31.12.2021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9" t="str">
        <f t="shared" si="26"/>
        <v>31.12.2021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9" t="str">
        <f t="shared" si="26"/>
        <v>31.12.2021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9" t="str">
        <f t="shared" si="26"/>
        <v>31.12.2021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9" t="str">
        <f t="shared" si="26"/>
        <v>31.12.2021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9" t="str">
        <f t="shared" si="26"/>
        <v>31.12.2021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9" t="str">
        <f t="shared" si="26"/>
        <v>31.12.2021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9" t="str">
        <f t="shared" si="26"/>
        <v>31.12.2021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9" t="str">
        <f t="shared" si="26"/>
        <v>31.12.2021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9" t="str">
        <f t="shared" si="26"/>
        <v>31.12.2021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9" t="str">
        <f t="shared" si="26"/>
        <v>31.12.2021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9" t="str">
        <f t="shared" si="26"/>
        <v>31.12.2021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9" t="str">
        <f t="shared" si="26"/>
        <v>31.12.2021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9" t="str">
        <f t="shared" si="26"/>
        <v>31.12.2021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9" t="str">
        <f t="shared" si="26"/>
        <v>31.12.2021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9" t="str">
        <f t="shared" si="26"/>
        <v>31.12.2021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9" t="str">
        <f t="shared" si="26"/>
        <v>31.12.2021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9" t="str">
        <f t="shared" si="26"/>
        <v>31.12.2021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9" t="str">
        <f t="shared" si="26"/>
        <v>31.12.2021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9" t="str">
        <f t="shared" si="26"/>
        <v>31.12.2021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9" t="str">
        <f t="shared" si="26"/>
        <v>31.12.2021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9" t="str">
        <f t="shared" si="26"/>
        <v>31.12.2021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9" t="str">
        <f t="shared" si="26"/>
        <v>31.12.2021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9" t="str">
        <f t="shared" si="26"/>
        <v>31.12.2021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9" t="str">
        <f t="shared" si="26"/>
        <v>31.12.2021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9" t="str">
        <f t="shared" si="26"/>
        <v>31.12.2021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9" t="str">
        <f t="shared" si="26"/>
        <v>31.12.2021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9" t="str">
        <f t="shared" si="26"/>
        <v>31.12.2021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9" t="str">
        <f aca="true" t="shared" si="29" ref="C346:C409">endDate</f>
        <v>31.12.2021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9" t="str">
        <f t="shared" si="29"/>
        <v>31.12.2021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9" t="str">
        <f t="shared" si="29"/>
        <v>31.12.2021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9" t="str">
        <f t="shared" si="29"/>
        <v>31.12.2021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9" t="str">
        <f t="shared" si="29"/>
        <v>31.12.2021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7658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9" t="str">
        <f t="shared" si="29"/>
        <v>31.12.2021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9" t="str">
        <f t="shared" si="29"/>
        <v>31.12.2021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9" t="str">
        <f t="shared" si="29"/>
        <v>31.12.2021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9" t="str">
        <f t="shared" si="29"/>
        <v>31.12.2021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7658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9" t="str">
        <f t="shared" si="29"/>
        <v>31.12.2021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410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9" t="str">
        <f t="shared" si="29"/>
        <v>31.12.2021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9" t="str">
        <f t="shared" si="29"/>
        <v>31.12.2021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9" t="str">
        <f t="shared" si="29"/>
        <v>31.12.2021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9" t="str">
        <f t="shared" si="29"/>
        <v>31.12.2021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9" t="str">
        <f t="shared" si="29"/>
        <v>31.12.2021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9" t="str">
        <f t="shared" si="29"/>
        <v>31.12.2021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9" t="str">
        <f t="shared" si="29"/>
        <v>31.12.2021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9" t="str">
        <f t="shared" si="29"/>
        <v>31.12.2021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9" t="str">
        <f t="shared" si="29"/>
        <v>31.12.2021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9" t="str">
        <f t="shared" si="29"/>
        <v>31.12.2021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9" t="str">
        <f t="shared" si="29"/>
        <v>31.12.2021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9" t="str">
        <f t="shared" si="29"/>
        <v>31.12.2021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53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9" t="str">
        <f t="shared" si="29"/>
        <v>31.12.2021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8121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9" t="str">
        <f t="shared" si="29"/>
        <v>31.12.2021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9" t="str">
        <f t="shared" si="29"/>
        <v>31.12.2021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9" t="str">
        <f t="shared" si="29"/>
        <v>31.12.2021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8121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9" t="str">
        <f t="shared" si="29"/>
        <v>31.12.2021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9" t="str">
        <f t="shared" si="29"/>
        <v>31.12.2021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9" t="str">
        <f t="shared" si="29"/>
        <v>31.12.2021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9" t="str">
        <f t="shared" si="29"/>
        <v>31.12.2021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9" t="str">
        <f t="shared" si="29"/>
        <v>31.12.2021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9" t="str">
        <f t="shared" si="29"/>
        <v>31.12.2021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9" t="str">
        <f t="shared" si="29"/>
        <v>31.12.2021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9" t="str">
        <f t="shared" si="29"/>
        <v>31.12.2021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9" t="str">
        <f t="shared" si="29"/>
        <v>31.12.2021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9" t="str">
        <f t="shared" si="29"/>
        <v>31.12.2021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9" t="str">
        <f t="shared" si="29"/>
        <v>31.12.2021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9" t="str">
        <f t="shared" si="29"/>
        <v>31.12.2021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9" t="str">
        <f t="shared" si="29"/>
        <v>31.12.2021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9" t="str">
        <f t="shared" si="29"/>
        <v>31.12.2021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9" t="str">
        <f t="shared" si="29"/>
        <v>31.12.2021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9" t="str">
        <f t="shared" si="29"/>
        <v>31.12.2021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9" t="str">
        <f t="shared" si="29"/>
        <v>31.12.2021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9" t="str">
        <f t="shared" si="29"/>
        <v>31.12.2021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9" t="str">
        <f t="shared" si="29"/>
        <v>31.12.2021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9" t="str">
        <f t="shared" si="29"/>
        <v>31.12.2021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9" t="str">
        <f t="shared" si="29"/>
        <v>31.12.2021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9" t="str">
        <f t="shared" si="29"/>
        <v>31.12.2021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9" t="str">
        <f t="shared" si="29"/>
        <v>31.12.2021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9" t="str">
        <f t="shared" si="29"/>
        <v>31.12.2021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9" t="str">
        <f t="shared" si="29"/>
        <v>31.12.2021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9" t="str">
        <f t="shared" si="29"/>
        <v>31.12.2021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9" t="str">
        <f t="shared" si="29"/>
        <v>31.12.2021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9" t="str">
        <f t="shared" si="29"/>
        <v>31.12.2021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9" t="str">
        <f t="shared" si="29"/>
        <v>31.12.2021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9" t="str">
        <f t="shared" si="29"/>
        <v>31.12.2021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9" t="str">
        <f t="shared" si="29"/>
        <v>31.12.2021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9" t="str">
        <f t="shared" si="29"/>
        <v>31.12.2021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9" t="str">
        <f t="shared" si="29"/>
        <v>31.12.2021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9" t="str">
        <f t="shared" si="29"/>
        <v>31.12.2021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9" t="str">
        <f t="shared" si="29"/>
        <v>31.12.2021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9" t="str">
        <f t="shared" si="29"/>
        <v>31.12.2021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9" t="str">
        <f t="shared" si="29"/>
        <v>31.12.2021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9" t="str">
        <f t="shared" si="29"/>
        <v>31.12.2021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9" t="str">
        <f aca="true" t="shared" si="32" ref="C410:C459">endDate</f>
        <v>31.12.2021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9" t="str">
        <f t="shared" si="32"/>
        <v>31.12.2021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9" t="str">
        <f t="shared" si="32"/>
        <v>31.12.2021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9" t="str">
        <f t="shared" si="32"/>
        <v>31.12.2021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9" t="str">
        <f t="shared" si="32"/>
        <v>31.12.2021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9" t="str">
        <f t="shared" si="32"/>
        <v>31.12.2021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9" t="str">
        <f t="shared" si="32"/>
        <v>31.12.2021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18652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9" t="str">
        <f t="shared" si="32"/>
        <v>31.12.2021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9" t="str">
        <f t="shared" si="32"/>
        <v>31.12.2021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9" t="str">
        <f t="shared" si="32"/>
        <v>31.12.2021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9" t="str">
        <f t="shared" si="32"/>
        <v>31.12.2021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18652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9" t="str">
        <f t="shared" si="32"/>
        <v>31.12.2021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410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9" t="str">
        <f t="shared" si="32"/>
        <v>31.12.2021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9" t="str">
        <f t="shared" si="32"/>
        <v>31.12.2021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9" t="str">
        <f t="shared" si="32"/>
        <v>31.12.2021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9" t="str">
        <f t="shared" si="32"/>
        <v>31.12.2021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9" t="str">
        <f t="shared" si="32"/>
        <v>31.12.2021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9" t="str">
        <f t="shared" si="32"/>
        <v>31.12.2021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9" t="str">
        <f t="shared" si="32"/>
        <v>31.12.2021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9" t="str">
        <f t="shared" si="32"/>
        <v>31.12.2021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9" t="str">
        <f t="shared" si="32"/>
        <v>31.12.2021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9" t="str">
        <f t="shared" si="32"/>
        <v>31.12.2021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9" t="str">
        <f t="shared" si="32"/>
        <v>31.12.2021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9" t="str">
        <f t="shared" si="32"/>
        <v>31.12.2021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53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9" t="str">
        <f t="shared" si="32"/>
        <v>31.12.2021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19115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9" t="str">
        <f t="shared" si="32"/>
        <v>31.12.2021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9" t="str">
        <f t="shared" si="32"/>
        <v>31.12.2021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9" t="str">
        <f t="shared" si="32"/>
        <v>31.12.2021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19115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9" t="str">
        <f t="shared" si="32"/>
        <v>31.12.2021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8661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9" t="str">
        <f t="shared" si="32"/>
        <v>31.12.2021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9" t="str">
        <f t="shared" si="32"/>
        <v>31.12.2021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9" t="str">
        <f t="shared" si="32"/>
        <v>31.12.2021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9" t="str">
        <f t="shared" si="32"/>
        <v>31.12.2021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8661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9" t="str">
        <f t="shared" si="32"/>
        <v>31.12.2021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125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9" t="str">
        <f t="shared" si="32"/>
        <v>31.12.2021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9" t="str">
        <f t="shared" si="32"/>
        <v>31.12.2021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9" t="str">
        <f t="shared" si="32"/>
        <v>31.12.2021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9" t="str">
        <f t="shared" si="32"/>
        <v>31.12.2021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9" t="str">
        <f t="shared" si="32"/>
        <v>31.12.2021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9" t="str">
        <f t="shared" si="32"/>
        <v>31.12.2021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9" t="str">
        <f t="shared" si="32"/>
        <v>31.12.2021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9" t="str">
        <f t="shared" si="32"/>
        <v>31.12.2021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9" t="str">
        <f t="shared" si="32"/>
        <v>31.12.2021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9" t="str">
        <f t="shared" si="32"/>
        <v>31.12.2021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9" t="str">
        <f t="shared" si="32"/>
        <v>31.12.2021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9" t="str">
        <f t="shared" si="32"/>
        <v>31.12.2021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556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9" t="str">
        <f t="shared" si="32"/>
        <v>31.12.2021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9342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9" t="str">
        <f t="shared" si="32"/>
        <v>31.12.2021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9" t="str">
        <f t="shared" si="32"/>
        <v>31.12.2021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9" t="str">
        <f t="shared" si="32"/>
        <v>31.12.2021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9342</v>
      </c>
    </row>
    <row r="460" spans="3:6" s="483" customFormat="1" ht="15.75">
      <c r="C460" s="548"/>
      <c r="F460" s="487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9" t="str">
        <f aca="true" t="shared" si="35" ref="C461:C524">endDate</f>
        <v>31.12.2021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9" t="str">
        <f t="shared" si="35"/>
        <v>31.12.2021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9" t="str">
        <f t="shared" si="35"/>
        <v>31.12.2021</v>
      </c>
      <c r="D463" s="99" t="s">
        <v>529</v>
      </c>
      <c r="E463" s="482">
        <v>1</v>
      </c>
      <c r="F463" s="99" t="s">
        <v>528</v>
      </c>
      <c r="H463" s="99">
        <f>'Справка 6'!D13</f>
        <v>1382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9" t="str">
        <f t="shared" si="35"/>
        <v>31.12.2021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9" t="str">
        <f t="shared" si="35"/>
        <v>31.12.2021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9" t="str">
        <f t="shared" si="35"/>
        <v>31.12.2021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9" t="str">
        <f t="shared" si="35"/>
        <v>31.12.2021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9" t="str">
        <f t="shared" si="35"/>
        <v>31.12.2021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9" t="str">
        <f t="shared" si="35"/>
        <v>31.12.2021</v>
      </c>
      <c r="D469" s="99" t="s">
        <v>545</v>
      </c>
      <c r="E469" s="482">
        <v>1</v>
      </c>
      <c r="F469" s="99" t="s">
        <v>804</v>
      </c>
      <c r="H469" s="99">
        <f>'Справка 6'!D19</f>
        <v>1382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9" t="str">
        <f t="shared" si="35"/>
        <v>31.12.2021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9" t="str">
        <f t="shared" si="35"/>
        <v>31.12.2021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9" t="str">
        <f t="shared" si="35"/>
        <v>31.12.2021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9" t="str">
        <f t="shared" si="35"/>
        <v>31.12.2021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9" t="str">
        <f t="shared" si="35"/>
        <v>31.12.2021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9" t="str">
        <f t="shared" si="35"/>
        <v>31.12.2021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9" t="str">
        <f t="shared" si="35"/>
        <v>31.12.2021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9" t="str">
        <f t="shared" si="35"/>
        <v>31.12.2021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9" t="str">
        <f t="shared" si="35"/>
        <v>31.12.2021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9" t="str">
        <f t="shared" si="35"/>
        <v>31.12.2021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9" t="str">
        <f t="shared" si="35"/>
        <v>31.12.2021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9" t="str">
        <f t="shared" si="35"/>
        <v>31.12.2021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9" t="str">
        <f t="shared" si="35"/>
        <v>31.12.2021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9" t="str">
        <f t="shared" si="35"/>
        <v>31.12.2021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9" t="str">
        <f t="shared" si="35"/>
        <v>31.12.2021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9" t="str">
        <f t="shared" si="35"/>
        <v>31.12.2021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9" t="str">
        <f t="shared" si="35"/>
        <v>31.12.2021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9" t="str">
        <f t="shared" si="35"/>
        <v>31.12.2021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9" t="str">
        <f t="shared" si="35"/>
        <v>31.12.2021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9" t="str">
        <f t="shared" si="35"/>
        <v>31.12.2021</v>
      </c>
      <c r="D489" s="99" t="s">
        <v>581</v>
      </c>
      <c r="E489" s="482">
        <v>1</v>
      </c>
      <c r="F489" s="99" t="s">
        <v>580</v>
      </c>
      <c r="H489" s="99">
        <f>'Справка 6'!D41</f>
        <v>726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9" t="str">
        <f t="shared" si="35"/>
        <v>31.12.2021</v>
      </c>
      <c r="D490" s="99" t="s">
        <v>583</v>
      </c>
      <c r="E490" s="482">
        <v>1</v>
      </c>
      <c r="F490" s="99" t="s">
        <v>582</v>
      </c>
      <c r="H490" s="99">
        <f>'Справка 6'!D42</f>
        <v>2108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9" t="str">
        <f t="shared" si="35"/>
        <v>31.12.2021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9" t="str">
        <f t="shared" si="35"/>
        <v>31.12.2021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9" t="str">
        <f t="shared" si="35"/>
        <v>31.12.2021</v>
      </c>
      <c r="D493" s="99" t="s">
        <v>529</v>
      </c>
      <c r="E493" s="482">
        <v>2</v>
      </c>
      <c r="F493" s="99" t="s">
        <v>528</v>
      </c>
      <c r="H493" s="99">
        <f>'Справка 6'!E13</f>
        <v>5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9" t="str">
        <f t="shared" si="35"/>
        <v>31.12.2021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9" t="str">
        <f t="shared" si="35"/>
        <v>31.12.2021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9" t="str">
        <f t="shared" si="35"/>
        <v>31.12.2021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9" t="str">
        <f t="shared" si="35"/>
        <v>31.12.2021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9" t="str">
        <f t="shared" si="35"/>
        <v>31.12.2021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9" t="str">
        <f t="shared" si="35"/>
        <v>31.12.2021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9" t="str">
        <f t="shared" si="35"/>
        <v>31.12.2021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9" t="str">
        <f t="shared" si="35"/>
        <v>31.12.2021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9" t="str">
        <f t="shared" si="35"/>
        <v>31.12.2021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9" t="str">
        <f t="shared" si="35"/>
        <v>31.12.2021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9" t="str">
        <f t="shared" si="35"/>
        <v>31.12.2021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9" t="str">
        <f t="shared" si="35"/>
        <v>31.12.2021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9" t="str">
        <f t="shared" si="35"/>
        <v>31.12.2021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9" t="str">
        <f t="shared" si="35"/>
        <v>31.12.2021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9" t="str">
        <f t="shared" si="35"/>
        <v>31.12.2021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9" t="str">
        <f t="shared" si="35"/>
        <v>31.12.2021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9" t="str">
        <f t="shared" si="35"/>
        <v>31.12.2021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9" t="str">
        <f t="shared" si="35"/>
        <v>31.12.2021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9" t="str">
        <f t="shared" si="35"/>
        <v>31.12.2021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9" t="str">
        <f t="shared" si="35"/>
        <v>31.12.2021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9" t="str">
        <f t="shared" si="35"/>
        <v>31.12.2021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9" t="str">
        <f t="shared" si="35"/>
        <v>31.12.2021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9" t="str">
        <f t="shared" si="35"/>
        <v>31.12.2021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9" t="str">
        <f t="shared" si="35"/>
        <v>31.12.2021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9" t="str">
        <f t="shared" si="35"/>
        <v>31.12.2021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9" t="str">
        <f t="shared" si="35"/>
        <v>31.12.2021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9" t="str">
        <f t="shared" si="35"/>
        <v>31.12.2021</v>
      </c>
      <c r="D520" s="99" t="s">
        <v>583</v>
      </c>
      <c r="E520" s="482">
        <v>2</v>
      </c>
      <c r="F520" s="99" t="s">
        <v>582</v>
      </c>
      <c r="H520" s="99">
        <f>'Справка 6'!E42</f>
        <v>5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9" t="str">
        <f t="shared" si="35"/>
        <v>31.12.2021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9" t="str">
        <f t="shared" si="35"/>
        <v>31.12.2021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9" t="str">
        <f t="shared" si="35"/>
        <v>31.12.2021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9" t="str">
        <f t="shared" si="35"/>
        <v>31.12.2021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9" t="str">
        <f aca="true" t="shared" si="38" ref="C525:C588">endDate</f>
        <v>31.12.2021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9" t="str">
        <f t="shared" si="38"/>
        <v>31.12.2021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9" t="str">
        <f t="shared" si="38"/>
        <v>31.12.2021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9" t="str">
        <f t="shared" si="38"/>
        <v>31.12.2021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9" t="str">
        <f t="shared" si="38"/>
        <v>31.12.2021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9" t="str">
        <f t="shared" si="38"/>
        <v>31.12.2021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9" t="str">
        <f t="shared" si="38"/>
        <v>31.12.2021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9" t="str">
        <f t="shared" si="38"/>
        <v>31.12.2021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9" t="str">
        <f t="shared" si="38"/>
        <v>31.12.2021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9" t="str">
        <f t="shared" si="38"/>
        <v>31.12.2021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9" t="str">
        <f t="shared" si="38"/>
        <v>31.12.2021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9" t="str">
        <f t="shared" si="38"/>
        <v>31.12.2021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9" t="str">
        <f t="shared" si="38"/>
        <v>31.12.2021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9" t="str">
        <f t="shared" si="38"/>
        <v>31.12.2021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9" t="str">
        <f t="shared" si="38"/>
        <v>31.12.2021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9" t="str">
        <f t="shared" si="38"/>
        <v>31.12.2021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9" t="str">
        <f t="shared" si="38"/>
        <v>31.12.2021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9" t="str">
        <f t="shared" si="38"/>
        <v>31.12.2021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9" t="str">
        <f t="shared" si="38"/>
        <v>31.12.2021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9" t="str">
        <f t="shared" si="38"/>
        <v>31.12.2021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9" t="str">
        <f t="shared" si="38"/>
        <v>31.12.2021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9" t="str">
        <f t="shared" si="38"/>
        <v>31.12.2021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9" t="str">
        <f t="shared" si="38"/>
        <v>31.12.2021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9" t="str">
        <f t="shared" si="38"/>
        <v>31.12.2021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9" t="str">
        <f t="shared" si="38"/>
        <v>31.12.2021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9" t="str">
        <f t="shared" si="38"/>
        <v>31.12.2021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9" t="str">
        <f t="shared" si="38"/>
        <v>31.12.2021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9" t="str">
        <f t="shared" si="38"/>
        <v>31.12.2021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9" t="str">
        <f t="shared" si="38"/>
        <v>31.12.2021</v>
      </c>
      <c r="D553" s="99" t="s">
        <v>529</v>
      </c>
      <c r="E553" s="482">
        <v>4</v>
      </c>
      <c r="F553" s="99" t="s">
        <v>528</v>
      </c>
      <c r="H553" s="99">
        <f>'Справка 6'!G13</f>
        <v>1387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9" t="str">
        <f t="shared" si="38"/>
        <v>31.12.2021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9" t="str">
        <f t="shared" si="38"/>
        <v>31.12.2021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9" t="str">
        <f t="shared" si="38"/>
        <v>31.12.2021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9" t="str">
        <f t="shared" si="38"/>
        <v>31.12.2021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9" t="str">
        <f t="shared" si="38"/>
        <v>31.12.2021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9" t="str">
        <f t="shared" si="38"/>
        <v>31.12.2021</v>
      </c>
      <c r="D559" s="99" t="s">
        <v>545</v>
      </c>
      <c r="E559" s="482">
        <v>4</v>
      </c>
      <c r="F559" s="99" t="s">
        <v>804</v>
      </c>
      <c r="H559" s="99">
        <f>'Справка 6'!G19</f>
        <v>1387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9" t="str">
        <f t="shared" si="38"/>
        <v>31.12.2021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9" t="str">
        <f t="shared" si="38"/>
        <v>31.12.2021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9" t="str">
        <f t="shared" si="38"/>
        <v>31.12.2021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9" t="str">
        <f t="shared" si="38"/>
        <v>31.12.2021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9" t="str">
        <f t="shared" si="38"/>
        <v>31.12.2021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9" t="str">
        <f t="shared" si="38"/>
        <v>31.12.2021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9" t="str">
        <f t="shared" si="38"/>
        <v>31.12.2021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9" t="str">
        <f t="shared" si="38"/>
        <v>31.12.2021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9" t="str">
        <f t="shared" si="38"/>
        <v>31.12.2021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9" t="str">
        <f t="shared" si="38"/>
        <v>31.12.2021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9" t="str">
        <f t="shared" si="38"/>
        <v>31.12.2021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9" t="str">
        <f t="shared" si="38"/>
        <v>31.12.2021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9" t="str">
        <f t="shared" si="38"/>
        <v>31.12.2021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9" t="str">
        <f t="shared" si="38"/>
        <v>31.12.2021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9" t="str">
        <f t="shared" si="38"/>
        <v>31.12.2021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9" t="str">
        <f t="shared" si="38"/>
        <v>31.12.2021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9" t="str">
        <f t="shared" si="38"/>
        <v>31.12.2021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9" t="str">
        <f t="shared" si="38"/>
        <v>31.12.2021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9" t="str">
        <f t="shared" si="38"/>
        <v>31.12.2021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9" t="str">
        <f t="shared" si="38"/>
        <v>31.12.2021</v>
      </c>
      <c r="D579" s="99" t="s">
        <v>581</v>
      </c>
      <c r="E579" s="482">
        <v>4</v>
      </c>
      <c r="F579" s="99" t="s">
        <v>580</v>
      </c>
      <c r="H579" s="99">
        <f>'Справка 6'!G41</f>
        <v>726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9" t="str">
        <f t="shared" si="38"/>
        <v>31.12.2021</v>
      </c>
      <c r="D580" s="99" t="s">
        <v>583</v>
      </c>
      <c r="E580" s="482">
        <v>4</v>
      </c>
      <c r="F580" s="99" t="s">
        <v>582</v>
      </c>
      <c r="H580" s="99">
        <f>'Справка 6'!G42</f>
        <v>2113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9" t="str">
        <f t="shared" si="38"/>
        <v>31.12.2021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9" t="str">
        <f t="shared" si="38"/>
        <v>31.12.2021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9" t="str">
        <f t="shared" si="38"/>
        <v>31.12.2021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9" t="str">
        <f t="shared" si="38"/>
        <v>31.12.2021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9" t="str">
        <f t="shared" si="38"/>
        <v>31.12.2021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9" t="str">
        <f t="shared" si="38"/>
        <v>31.12.2021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9" t="str">
        <f t="shared" si="38"/>
        <v>31.12.2021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9" t="str">
        <f t="shared" si="38"/>
        <v>31.12.2021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9" t="str">
        <f aca="true" t="shared" si="41" ref="C589:C652">endDate</f>
        <v>31.12.2021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9" t="str">
        <f t="shared" si="41"/>
        <v>31.12.2021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9" t="str">
        <f t="shared" si="41"/>
        <v>31.12.2021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9" t="str">
        <f t="shared" si="41"/>
        <v>31.12.2021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9" t="str">
        <f t="shared" si="41"/>
        <v>31.12.2021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9" t="str">
        <f t="shared" si="41"/>
        <v>31.12.2021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9" t="str">
        <f t="shared" si="41"/>
        <v>31.12.2021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9" t="str">
        <f t="shared" si="41"/>
        <v>31.12.2021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9" t="str">
        <f t="shared" si="41"/>
        <v>31.12.2021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9" t="str">
        <f t="shared" si="41"/>
        <v>31.12.2021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9" t="str">
        <f t="shared" si="41"/>
        <v>31.12.2021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9" t="str">
        <f t="shared" si="41"/>
        <v>31.12.2021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9" t="str">
        <f t="shared" si="41"/>
        <v>31.12.2021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9" t="str">
        <f t="shared" si="41"/>
        <v>31.12.2021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9" t="str">
        <f t="shared" si="41"/>
        <v>31.12.2021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9" t="str">
        <f t="shared" si="41"/>
        <v>31.12.2021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9" t="str">
        <f t="shared" si="41"/>
        <v>31.12.2021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9" t="str">
        <f t="shared" si="41"/>
        <v>31.12.2021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9" t="str">
        <f t="shared" si="41"/>
        <v>31.12.2021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9" t="str">
        <f t="shared" si="41"/>
        <v>31.12.2021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9" t="str">
        <f t="shared" si="41"/>
        <v>31.12.2021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9" t="str">
        <f t="shared" si="41"/>
        <v>31.12.2021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9" t="str">
        <f t="shared" si="41"/>
        <v>31.12.2021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9" t="str">
        <f t="shared" si="41"/>
        <v>31.12.2021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9" t="str">
        <f t="shared" si="41"/>
        <v>31.12.2021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9" t="str">
        <f t="shared" si="41"/>
        <v>31.12.2021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9" t="str">
        <f t="shared" si="41"/>
        <v>31.12.2021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9" t="str">
        <f t="shared" si="41"/>
        <v>31.12.2021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9" t="str">
        <f t="shared" si="41"/>
        <v>31.12.2021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9" t="str">
        <f t="shared" si="41"/>
        <v>31.12.2021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9" t="str">
        <f t="shared" si="41"/>
        <v>31.12.2021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9" t="str">
        <f t="shared" si="41"/>
        <v>31.12.2021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9" t="str">
        <f t="shared" si="41"/>
        <v>31.12.2021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9" t="str">
        <f t="shared" si="41"/>
        <v>31.12.2021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9" t="str">
        <f t="shared" si="41"/>
        <v>31.12.2021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9" t="str">
        <f t="shared" si="41"/>
        <v>31.12.2021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9" t="str">
        <f t="shared" si="41"/>
        <v>31.12.2021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9" t="str">
        <f t="shared" si="41"/>
        <v>31.12.2021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9" t="str">
        <f t="shared" si="41"/>
        <v>31.12.2021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9" t="str">
        <f t="shared" si="41"/>
        <v>31.12.2021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9" t="str">
        <f t="shared" si="41"/>
        <v>31.12.2021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9" t="str">
        <f t="shared" si="41"/>
        <v>31.12.2021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9" t="str">
        <f t="shared" si="41"/>
        <v>31.12.2021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9" t="str">
        <f t="shared" si="41"/>
        <v>31.12.2021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9" t="str">
        <f t="shared" si="41"/>
        <v>31.12.2021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9" t="str">
        <f t="shared" si="41"/>
        <v>31.12.2021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9" t="str">
        <f t="shared" si="41"/>
        <v>31.12.2021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9" t="str">
        <f t="shared" si="41"/>
        <v>31.12.2021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9" t="str">
        <f t="shared" si="41"/>
        <v>31.12.2021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9" t="str">
        <f t="shared" si="41"/>
        <v>31.12.2021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9" t="str">
        <f t="shared" si="41"/>
        <v>31.12.2021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9" t="str">
        <f t="shared" si="41"/>
        <v>31.12.2021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9" t="str">
        <f t="shared" si="41"/>
        <v>31.12.2021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9" t="str">
        <f t="shared" si="41"/>
        <v>31.12.2021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9" t="str">
        <f t="shared" si="41"/>
        <v>31.12.2021</v>
      </c>
      <c r="D643" s="99" t="s">
        <v>529</v>
      </c>
      <c r="E643" s="482">
        <v>7</v>
      </c>
      <c r="F643" s="99" t="s">
        <v>528</v>
      </c>
      <c r="H643" s="99">
        <f>'Справка 6'!J13</f>
        <v>1387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9" t="str">
        <f t="shared" si="41"/>
        <v>31.12.2021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9" t="str">
        <f t="shared" si="41"/>
        <v>31.12.2021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9" t="str">
        <f t="shared" si="41"/>
        <v>31.12.2021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9" t="str">
        <f t="shared" si="41"/>
        <v>31.12.2021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9" t="str">
        <f t="shared" si="41"/>
        <v>31.12.2021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9" t="str">
        <f t="shared" si="41"/>
        <v>31.12.2021</v>
      </c>
      <c r="D649" s="99" t="s">
        <v>545</v>
      </c>
      <c r="E649" s="482">
        <v>7</v>
      </c>
      <c r="F649" s="99" t="s">
        <v>804</v>
      </c>
      <c r="H649" s="99">
        <f>'Справка 6'!J19</f>
        <v>1387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9" t="str">
        <f t="shared" si="41"/>
        <v>31.12.2021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9" t="str">
        <f t="shared" si="41"/>
        <v>31.12.2021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9" t="str">
        <f t="shared" si="41"/>
        <v>31.12.2021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9" t="str">
        <f aca="true" t="shared" si="44" ref="C653:C716">endDate</f>
        <v>31.12.2021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9" t="str">
        <f t="shared" si="44"/>
        <v>31.12.2021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9" t="str">
        <f t="shared" si="44"/>
        <v>31.12.2021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9" t="str">
        <f t="shared" si="44"/>
        <v>31.12.2021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9" t="str">
        <f t="shared" si="44"/>
        <v>31.12.2021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9" t="str">
        <f t="shared" si="44"/>
        <v>31.12.2021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9" t="str">
        <f t="shared" si="44"/>
        <v>31.12.2021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9" t="str">
        <f t="shared" si="44"/>
        <v>31.12.2021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9" t="str">
        <f t="shared" si="44"/>
        <v>31.12.2021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9" t="str">
        <f t="shared" si="44"/>
        <v>31.12.2021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9" t="str">
        <f t="shared" si="44"/>
        <v>31.12.2021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9" t="str">
        <f t="shared" si="44"/>
        <v>31.12.2021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9" t="str">
        <f t="shared" si="44"/>
        <v>31.12.2021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9" t="str">
        <f t="shared" si="44"/>
        <v>31.12.2021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9" t="str">
        <f t="shared" si="44"/>
        <v>31.12.2021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9" t="str">
        <f t="shared" si="44"/>
        <v>31.12.2021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9" t="str">
        <f t="shared" si="44"/>
        <v>31.12.2021</v>
      </c>
      <c r="D669" s="99" t="s">
        <v>581</v>
      </c>
      <c r="E669" s="482">
        <v>7</v>
      </c>
      <c r="F669" s="99" t="s">
        <v>580</v>
      </c>
      <c r="H669" s="99">
        <f>'Справка 6'!J41</f>
        <v>726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9" t="str">
        <f t="shared" si="44"/>
        <v>31.12.2021</v>
      </c>
      <c r="D670" s="99" t="s">
        <v>583</v>
      </c>
      <c r="E670" s="482">
        <v>7</v>
      </c>
      <c r="F670" s="99" t="s">
        <v>582</v>
      </c>
      <c r="H670" s="99">
        <f>'Справка 6'!J42</f>
        <v>2113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9" t="str">
        <f t="shared" si="44"/>
        <v>31.12.2021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9" t="str">
        <f t="shared" si="44"/>
        <v>31.12.2021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9" t="str">
        <f t="shared" si="44"/>
        <v>31.12.2021</v>
      </c>
      <c r="D673" s="99" t="s">
        <v>529</v>
      </c>
      <c r="E673" s="482">
        <v>8</v>
      </c>
      <c r="F673" s="99" t="s">
        <v>528</v>
      </c>
      <c r="H673" s="99">
        <f>'Справка 6'!K13</f>
        <v>2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9" t="str">
        <f t="shared" si="44"/>
        <v>31.12.2021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9" t="str">
        <f t="shared" si="44"/>
        <v>31.12.2021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9" t="str">
        <f t="shared" si="44"/>
        <v>31.12.2021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9" t="str">
        <f t="shared" si="44"/>
        <v>31.12.2021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9" t="str">
        <f t="shared" si="44"/>
        <v>31.12.2021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9" t="str">
        <f t="shared" si="44"/>
        <v>31.12.2021</v>
      </c>
      <c r="D679" s="99" t="s">
        <v>545</v>
      </c>
      <c r="E679" s="482">
        <v>8</v>
      </c>
      <c r="F679" s="99" t="s">
        <v>804</v>
      </c>
      <c r="H679" s="99">
        <f>'Справка 6'!K19</f>
        <v>2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9" t="str">
        <f t="shared" si="44"/>
        <v>31.12.2021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9" t="str">
        <f t="shared" si="44"/>
        <v>31.12.2021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9" t="str">
        <f t="shared" si="44"/>
        <v>31.12.2021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9" t="str">
        <f t="shared" si="44"/>
        <v>31.12.2021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9" t="str">
        <f t="shared" si="44"/>
        <v>31.12.2021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9" t="str">
        <f t="shared" si="44"/>
        <v>31.12.2021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9" t="str">
        <f t="shared" si="44"/>
        <v>31.12.2021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9" t="str">
        <f t="shared" si="44"/>
        <v>31.12.2021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9" t="str">
        <f t="shared" si="44"/>
        <v>31.12.2021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9" t="str">
        <f t="shared" si="44"/>
        <v>31.12.2021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9" t="str">
        <f t="shared" si="44"/>
        <v>31.12.2021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9" t="str">
        <f t="shared" si="44"/>
        <v>31.12.2021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9" t="str">
        <f t="shared" si="44"/>
        <v>31.12.2021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9" t="str">
        <f t="shared" si="44"/>
        <v>31.12.2021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9" t="str">
        <f t="shared" si="44"/>
        <v>31.12.2021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9" t="str">
        <f t="shared" si="44"/>
        <v>31.12.2021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9" t="str">
        <f t="shared" si="44"/>
        <v>31.12.2021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9" t="str">
        <f t="shared" si="44"/>
        <v>31.12.2021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9" t="str">
        <f t="shared" si="44"/>
        <v>31.12.2021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9" t="str">
        <f t="shared" si="44"/>
        <v>31.12.2021</v>
      </c>
      <c r="D699" s="99" t="s">
        <v>581</v>
      </c>
      <c r="E699" s="482">
        <v>8</v>
      </c>
      <c r="F699" s="99" t="s">
        <v>580</v>
      </c>
      <c r="H699" s="99">
        <f>'Справка 6'!K41</f>
        <v>287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9" t="str">
        <f t="shared" si="44"/>
        <v>31.12.2021</v>
      </c>
      <c r="D700" s="99" t="s">
        <v>583</v>
      </c>
      <c r="E700" s="482">
        <v>8</v>
      </c>
      <c r="F700" s="99" t="s">
        <v>582</v>
      </c>
      <c r="H700" s="99">
        <f>'Справка 6'!K42</f>
        <v>289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9" t="str">
        <f t="shared" si="44"/>
        <v>31.12.2021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9" t="str">
        <f t="shared" si="44"/>
        <v>31.12.2021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9" t="str">
        <f t="shared" si="44"/>
        <v>31.12.2021</v>
      </c>
      <c r="D703" s="99" t="s">
        <v>529</v>
      </c>
      <c r="E703" s="482">
        <v>9</v>
      </c>
      <c r="F703" s="99" t="s">
        <v>528</v>
      </c>
      <c r="H703" s="99">
        <f>'Справка 6'!L13</f>
        <v>56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9" t="str">
        <f t="shared" si="44"/>
        <v>31.12.2021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9" t="str">
        <f t="shared" si="44"/>
        <v>31.12.2021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9" t="str">
        <f t="shared" si="44"/>
        <v>31.12.2021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9" t="str">
        <f t="shared" si="44"/>
        <v>31.12.2021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9" t="str">
        <f t="shared" si="44"/>
        <v>31.12.2021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9" t="str">
        <f t="shared" si="44"/>
        <v>31.12.2021</v>
      </c>
      <c r="D709" s="99" t="s">
        <v>545</v>
      </c>
      <c r="E709" s="482">
        <v>9</v>
      </c>
      <c r="F709" s="99" t="s">
        <v>804</v>
      </c>
      <c r="H709" s="99">
        <f>'Справка 6'!L19</f>
        <v>56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9" t="str">
        <f t="shared" si="44"/>
        <v>31.12.2021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9" t="str">
        <f t="shared" si="44"/>
        <v>31.12.2021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9" t="str">
        <f t="shared" si="44"/>
        <v>31.12.2021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9" t="str">
        <f t="shared" si="44"/>
        <v>31.12.2021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9" t="str">
        <f t="shared" si="44"/>
        <v>31.12.2021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9" t="str">
        <f t="shared" si="44"/>
        <v>31.12.2021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9" t="str">
        <f t="shared" si="44"/>
        <v>31.12.2021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9" t="str">
        <f aca="true" t="shared" si="47" ref="C717:C780">endDate</f>
        <v>31.12.2021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9" t="str">
        <f t="shared" si="47"/>
        <v>31.12.2021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9" t="str">
        <f t="shared" si="47"/>
        <v>31.12.2021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9" t="str">
        <f t="shared" si="47"/>
        <v>31.12.2021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9" t="str">
        <f t="shared" si="47"/>
        <v>31.12.2021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9" t="str">
        <f t="shared" si="47"/>
        <v>31.12.2021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9" t="str">
        <f t="shared" si="47"/>
        <v>31.12.2021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9" t="str">
        <f t="shared" si="47"/>
        <v>31.12.2021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9" t="str">
        <f t="shared" si="47"/>
        <v>31.12.2021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9" t="str">
        <f t="shared" si="47"/>
        <v>31.12.2021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9" t="str">
        <f t="shared" si="47"/>
        <v>31.12.2021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9" t="str">
        <f t="shared" si="47"/>
        <v>31.12.2021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9" t="str">
        <f t="shared" si="47"/>
        <v>31.12.2021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9" t="str">
        <f t="shared" si="47"/>
        <v>31.12.2021</v>
      </c>
      <c r="D730" s="99" t="s">
        <v>583</v>
      </c>
      <c r="E730" s="482">
        <v>9</v>
      </c>
      <c r="F730" s="99" t="s">
        <v>582</v>
      </c>
      <c r="H730" s="99">
        <f>'Справка 6'!L42</f>
        <v>56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9" t="str">
        <f t="shared" si="47"/>
        <v>31.12.2021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9" t="str">
        <f t="shared" si="47"/>
        <v>31.12.2021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9" t="str">
        <f t="shared" si="47"/>
        <v>31.12.2021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9" t="str">
        <f t="shared" si="47"/>
        <v>31.12.2021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9" t="str">
        <f t="shared" si="47"/>
        <v>31.12.2021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9" t="str">
        <f t="shared" si="47"/>
        <v>31.12.2021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9" t="str">
        <f t="shared" si="47"/>
        <v>31.12.2021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9" t="str">
        <f t="shared" si="47"/>
        <v>31.12.2021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9" t="str">
        <f t="shared" si="47"/>
        <v>31.12.2021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9" t="str">
        <f t="shared" si="47"/>
        <v>31.12.2021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9" t="str">
        <f t="shared" si="47"/>
        <v>31.12.2021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9" t="str">
        <f t="shared" si="47"/>
        <v>31.12.2021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9" t="str">
        <f t="shared" si="47"/>
        <v>31.12.2021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9" t="str">
        <f t="shared" si="47"/>
        <v>31.12.2021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9" t="str">
        <f t="shared" si="47"/>
        <v>31.12.2021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9" t="str">
        <f t="shared" si="47"/>
        <v>31.12.2021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9" t="str">
        <f t="shared" si="47"/>
        <v>31.12.2021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9" t="str">
        <f t="shared" si="47"/>
        <v>31.12.2021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9" t="str">
        <f t="shared" si="47"/>
        <v>31.12.2021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9" t="str">
        <f t="shared" si="47"/>
        <v>31.12.2021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9" t="str">
        <f t="shared" si="47"/>
        <v>31.12.2021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9" t="str">
        <f t="shared" si="47"/>
        <v>31.12.2021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9" t="str">
        <f t="shared" si="47"/>
        <v>31.12.2021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9" t="str">
        <f t="shared" si="47"/>
        <v>31.12.2021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9" t="str">
        <f t="shared" si="47"/>
        <v>31.12.2021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9" t="str">
        <f t="shared" si="47"/>
        <v>31.12.2021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9" t="str">
        <f t="shared" si="47"/>
        <v>31.12.2021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9" t="str">
        <f t="shared" si="47"/>
        <v>31.12.2021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9" t="str">
        <f t="shared" si="47"/>
        <v>31.12.2021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9" t="str">
        <f t="shared" si="47"/>
        <v>31.12.2021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9" t="str">
        <f t="shared" si="47"/>
        <v>31.12.2021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9" t="str">
        <f t="shared" si="47"/>
        <v>31.12.2021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9" t="str">
        <f t="shared" si="47"/>
        <v>31.12.2021</v>
      </c>
      <c r="D763" s="99" t="s">
        <v>529</v>
      </c>
      <c r="E763" s="482">
        <v>11</v>
      </c>
      <c r="F763" s="99" t="s">
        <v>528</v>
      </c>
      <c r="H763" s="99">
        <f>'Справка 6'!N13</f>
        <v>58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9" t="str">
        <f t="shared" si="47"/>
        <v>31.12.2021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9" t="str">
        <f t="shared" si="47"/>
        <v>31.12.2021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9" t="str">
        <f t="shared" si="47"/>
        <v>31.12.2021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9" t="str">
        <f t="shared" si="47"/>
        <v>31.12.2021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9" t="str">
        <f t="shared" si="47"/>
        <v>31.12.2021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9" t="str">
        <f t="shared" si="47"/>
        <v>31.12.2021</v>
      </c>
      <c r="D769" s="99" t="s">
        <v>545</v>
      </c>
      <c r="E769" s="482">
        <v>11</v>
      </c>
      <c r="F769" s="99" t="s">
        <v>804</v>
      </c>
      <c r="H769" s="99">
        <f>'Справка 6'!N19</f>
        <v>58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9" t="str">
        <f t="shared" si="47"/>
        <v>31.12.2021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9" t="str">
        <f t="shared" si="47"/>
        <v>31.12.2021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9" t="str">
        <f t="shared" si="47"/>
        <v>31.12.2021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9" t="str">
        <f t="shared" si="47"/>
        <v>31.12.2021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9" t="str">
        <f t="shared" si="47"/>
        <v>31.12.2021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9" t="str">
        <f t="shared" si="47"/>
        <v>31.12.2021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9" t="str">
        <f t="shared" si="47"/>
        <v>31.12.2021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9" t="str">
        <f t="shared" si="47"/>
        <v>31.12.2021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9" t="str">
        <f t="shared" si="47"/>
        <v>31.12.2021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9" t="str">
        <f t="shared" si="47"/>
        <v>31.12.2021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9" t="str">
        <f t="shared" si="47"/>
        <v>31.12.2021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9" t="str">
        <f aca="true" t="shared" si="50" ref="C781:C844">endDate</f>
        <v>31.12.2021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9" t="str">
        <f t="shared" si="50"/>
        <v>31.12.2021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9" t="str">
        <f t="shared" si="50"/>
        <v>31.12.2021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9" t="str">
        <f t="shared" si="50"/>
        <v>31.12.2021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9" t="str">
        <f t="shared" si="50"/>
        <v>31.12.2021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9" t="str">
        <f t="shared" si="50"/>
        <v>31.12.2021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9" t="str">
        <f t="shared" si="50"/>
        <v>31.12.2021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9" t="str">
        <f t="shared" si="50"/>
        <v>31.12.2021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9" t="str">
        <f t="shared" si="50"/>
        <v>31.12.2021</v>
      </c>
      <c r="D789" s="99" t="s">
        <v>581</v>
      </c>
      <c r="E789" s="482">
        <v>11</v>
      </c>
      <c r="F789" s="99" t="s">
        <v>580</v>
      </c>
      <c r="H789" s="99">
        <f>'Справка 6'!N41</f>
        <v>287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9" t="str">
        <f t="shared" si="50"/>
        <v>31.12.2021</v>
      </c>
      <c r="D790" s="99" t="s">
        <v>583</v>
      </c>
      <c r="E790" s="482">
        <v>11</v>
      </c>
      <c r="F790" s="99" t="s">
        <v>582</v>
      </c>
      <c r="H790" s="99">
        <f>'Справка 6'!N42</f>
        <v>345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9" t="str">
        <f t="shared" si="50"/>
        <v>31.12.2021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9" t="str">
        <f t="shared" si="50"/>
        <v>31.12.2021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9" t="str">
        <f t="shared" si="50"/>
        <v>31.12.2021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9" t="str">
        <f t="shared" si="50"/>
        <v>31.12.2021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9" t="str">
        <f t="shared" si="50"/>
        <v>31.12.2021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9" t="str">
        <f t="shared" si="50"/>
        <v>31.12.2021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9" t="str">
        <f t="shared" si="50"/>
        <v>31.12.2021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9" t="str">
        <f t="shared" si="50"/>
        <v>31.12.2021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9" t="str">
        <f t="shared" si="50"/>
        <v>31.12.2021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9" t="str">
        <f t="shared" si="50"/>
        <v>31.12.2021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9" t="str">
        <f t="shared" si="50"/>
        <v>31.12.2021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9" t="str">
        <f t="shared" si="50"/>
        <v>31.12.2021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9" t="str">
        <f t="shared" si="50"/>
        <v>31.12.2021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9" t="str">
        <f t="shared" si="50"/>
        <v>31.12.2021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9" t="str">
        <f t="shared" si="50"/>
        <v>31.12.2021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9" t="str">
        <f t="shared" si="50"/>
        <v>31.12.2021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9" t="str">
        <f t="shared" si="50"/>
        <v>31.12.2021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9" t="str">
        <f t="shared" si="50"/>
        <v>31.12.2021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9" t="str">
        <f t="shared" si="50"/>
        <v>31.12.2021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9" t="str">
        <f t="shared" si="50"/>
        <v>31.12.2021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9" t="str">
        <f t="shared" si="50"/>
        <v>31.12.2021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9" t="str">
        <f t="shared" si="50"/>
        <v>31.12.2021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9" t="str">
        <f t="shared" si="50"/>
        <v>31.12.2021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9" t="str">
        <f t="shared" si="50"/>
        <v>31.12.2021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9" t="str">
        <f t="shared" si="50"/>
        <v>31.12.2021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9" t="str">
        <f t="shared" si="50"/>
        <v>31.12.2021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9" t="str">
        <f t="shared" si="50"/>
        <v>31.12.2021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9" t="str">
        <f t="shared" si="50"/>
        <v>31.12.2021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9" t="str">
        <f t="shared" si="50"/>
        <v>31.12.2021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9" t="str">
        <f t="shared" si="50"/>
        <v>31.12.2021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9" t="str">
        <f t="shared" si="50"/>
        <v>31.12.2021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9" t="str">
        <f t="shared" si="50"/>
        <v>31.12.2021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9" t="str">
        <f t="shared" si="50"/>
        <v>31.12.2021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9" t="str">
        <f t="shared" si="50"/>
        <v>31.12.2021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9" t="str">
        <f t="shared" si="50"/>
        <v>31.12.2021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9" t="str">
        <f t="shared" si="50"/>
        <v>31.12.2021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9" t="str">
        <f t="shared" si="50"/>
        <v>31.12.2021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9" t="str">
        <f t="shared" si="50"/>
        <v>31.12.2021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9" t="str">
        <f t="shared" si="50"/>
        <v>31.12.2021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9" t="str">
        <f t="shared" si="50"/>
        <v>31.12.2021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9" t="str">
        <f t="shared" si="50"/>
        <v>31.12.2021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9" t="str">
        <f t="shared" si="50"/>
        <v>31.12.2021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9" t="str">
        <f t="shared" si="50"/>
        <v>31.12.2021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9" t="str">
        <f t="shared" si="50"/>
        <v>31.12.2021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9" t="str">
        <f t="shared" si="50"/>
        <v>31.12.2021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9" t="str">
        <f t="shared" si="50"/>
        <v>31.12.2021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9" t="str">
        <f t="shared" si="50"/>
        <v>31.12.2021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9" t="str">
        <f t="shared" si="50"/>
        <v>31.12.2021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9" t="str">
        <f t="shared" si="50"/>
        <v>31.12.2021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9" t="str">
        <f t="shared" si="50"/>
        <v>31.12.2021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9" t="str">
        <f t="shared" si="50"/>
        <v>31.12.2021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9" t="str">
        <f t="shared" si="50"/>
        <v>31.12.2021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9" t="str">
        <f t="shared" si="50"/>
        <v>31.12.2021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9" t="str">
        <f t="shared" si="50"/>
        <v>31.12.2021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9" t="str">
        <f aca="true" t="shared" si="53" ref="C845:C910">endDate</f>
        <v>31.12.2021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9" t="str">
        <f t="shared" si="53"/>
        <v>31.12.2021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9" t="str">
        <f t="shared" si="53"/>
        <v>31.12.2021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9" t="str">
        <f t="shared" si="53"/>
        <v>31.12.2021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9" t="str">
        <f t="shared" si="53"/>
        <v>31.12.2021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9" t="str">
        <f t="shared" si="53"/>
        <v>31.12.2021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9" t="str">
        <f t="shared" si="53"/>
        <v>31.12.2021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9" t="str">
        <f t="shared" si="53"/>
        <v>31.12.2021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9" t="str">
        <f t="shared" si="53"/>
        <v>31.12.2021</v>
      </c>
      <c r="D853" s="99" t="s">
        <v>529</v>
      </c>
      <c r="E853" s="482">
        <v>14</v>
      </c>
      <c r="F853" s="99" t="s">
        <v>528</v>
      </c>
      <c r="H853" s="99">
        <f>'Справка 6'!Q13</f>
        <v>58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9" t="str">
        <f t="shared" si="53"/>
        <v>31.12.2021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9" t="str">
        <f t="shared" si="53"/>
        <v>31.12.2021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9" t="str">
        <f t="shared" si="53"/>
        <v>31.12.2021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9" t="str">
        <f t="shared" si="53"/>
        <v>31.12.2021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9" t="str">
        <f t="shared" si="53"/>
        <v>31.12.2021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9" t="str">
        <f t="shared" si="53"/>
        <v>31.12.2021</v>
      </c>
      <c r="D859" s="99" t="s">
        <v>545</v>
      </c>
      <c r="E859" s="482">
        <v>14</v>
      </c>
      <c r="F859" s="99" t="s">
        <v>804</v>
      </c>
      <c r="H859" s="99">
        <f>'Справка 6'!Q19</f>
        <v>58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9" t="str">
        <f t="shared" si="53"/>
        <v>31.12.2021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9" t="str">
        <f t="shared" si="53"/>
        <v>31.12.2021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9" t="str">
        <f t="shared" si="53"/>
        <v>31.12.2021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9" t="str">
        <f t="shared" si="53"/>
        <v>31.12.2021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9" t="str">
        <f t="shared" si="53"/>
        <v>31.12.2021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9" t="str">
        <f t="shared" si="53"/>
        <v>31.12.2021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9" t="str">
        <f t="shared" si="53"/>
        <v>31.12.2021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9" t="str">
        <f t="shared" si="53"/>
        <v>31.12.2021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9" t="str">
        <f t="shared" si="53"/>
        <v>31.12.2021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9" t="str">
        <f t="shared" si="53"/>
        <v>31.12.2021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9" t="str">
        <f t="shared" si="53"/>
        <v>31.12.2021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9" t="str">
        <f t="shared" si="53"/>
        <v>31.12.2021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9" t="str">
        <f t="shared" si="53"/>
        <v>31.12.2021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9" t="str">
        <f t="shared" si="53"/>
        <v>31.12.2021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9" t="str">
        <f t="shared" si="53"/>
        <v>31.12.2021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9" t="str">
        <f t="shared" si="53"/>
        <v>31.12.2021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9" t="str">
        <f t="shared" si="53"/>
        <v>31.12.2021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9" t="str">
        <f t="shared" si="53"/>
        <v>31.12.2021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9" t="str">
        <f t="shared" si="53"/>
        <v>31.12.2021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9" t="str">
        <f t="shared" si="53"/>
        <v>31.12.2021</v>
      </c>
      <c r="D879" s="99" t="s">
        <v>581</v>
      </c>
      <c r="E879" s="482">
        <v>14</v>
      </c>
      <c r="F879" s="99" t="s">
        <v>580</v>
      </c>
      <c r="H879" s="99">
        <f>'Справка 6'!Q41</f>
        <v>287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9" t="str">
        <f t="shared" si="53"/>
        <v>31.12.2021</v>
      </c>
      <c r="D880" s="99" t="s">
        <v>583</v>
      </c>
      <c r="E880" s="482">
        <v>14</v>
      </c>
      <c r="F880" s="99" t="s">
        <v>582</v>
      </c>
      <c r="H880" s="99">
        <f>'Справка 6'!Q42</f>
        <v>345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9" t="str">
        <f t="shared" si="53"/>
        <v>31.12.2021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9" t="str">
        <f t="shared" si="53"/>
        <v>31.12.2021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9" t="str">
        <f t="shared" si="53"/>
        <v>31.12.2021</v>
      </c>
      <c r="D883" s="99" t="s">
        <v>529</v>
      </c>
      <c r="E883" s="482">
        <v>15</v>
      </c>
      <c r="F883" s="99" t="s">
        <v>528</v>
      </c>
      <c r="H883" s="99">
        <f>'Справка 6'!R13</f>
        <v>1329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9" t="str">
        <f t="shared" si="53"/>
        <v>31.12.2021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9" t="str">
        <f t="shared" si="53"/>
        <v>31.12.2021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9" t="str">
        <f t="shared" si="53"/>
        <v>31.12.2021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9" t="str">
        <f t="shared" si="53"/>
        <v>31.12.2021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9" t="str">
        <f t="shared" si="53"/>
        <v>31.12.2021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9" t="str">
        <f t="shared" si="53"/>
        <v>31.12.2021</v>
      </c>
      <c r="D889" s="99" t="s">
        <v>545</v>
      </c>
      <c r="E889" s="482">
        <v>15</v>
      </c>
      <c r="F889" s="99" t="s">
        <v>804</v>
      </c>
      <c r="H889" s="99">
        <f>'Справка 6'!R19</f>
        <v>1329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9" t="str">
        <f t="shared" si="53"/>
        <v>31.12.2021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9" t="str">
        <f t="shared" si="53"/>
        <v>31.12.2021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9" t="str">
        <f t="shared" si="53"/>
        <v>31.12.2021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9" t="str">
        <f t="shared" si="53"/>
        <v>31.12.2021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9" t="str">
        <f t="shared" si="53"/>
        <v>31.12.2021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9" t="str">
        <f t="shared" si="53"/>
        <v>31.12.2021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9" t="str">
        <f t="shared" si="53"/>
        <v>31.12.2021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9" t="str">
        <f t="shared" si="53"/>
        <v>31.12.2021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9" t="str">
        <f t="shared" si="53"/>
        <v>31.12.2021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9" t="str">
        <f t="shared" si="53"/>
        <v>31.12.2021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9" t="str">
        <f t="shared" si="53"/>
        <v>31.12.2021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9" t="str">
        <f t="shared" si="53"/>
        <v>31.12.2021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9" t="str">
        <f t="shared" si="53"/>
        <v>31.12.2021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9" t="str">
        <f t="shared" si="53"/>
        <v>31.12.2021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9" t="str">
        <f t="shared" si="53"/>
        <v>31.12.2021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9" t="str">
        <f t="shared" si="53"/>
        <v>31.12.2021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9" t="str">
        <f t="shared" si="53"/>
        <v>31.12.2021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9" t="str">
        <f t="shared" si="53"/>
        <v>31.12.2021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9" t="str">
        <f t="shared" si="53"/>
        <v>31.12.2021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9" t="str">
        <f t="shared" si="53"/>
        <v>31.12.2021</v>
      </c>
      <c r="D909" s="99" t="s">
        <v>581</v>
      </c>
      <c r="E909" s="482">
        <v>15</v>
      </c>
      <c r="F909" s="99" t="s">
        <v>580</v>
      </c>
      <c r="H909" s="99">
        <f>'Справка 6'!R41</f>
        <v>439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9" t="str">
        <f t="shared" si="53"/>
        <v>31.12.2021</v>
      </c>
      <c r="D910" s="99" t="s">
        <v>583</v>
      </c>
      <c r="E910" s="482">
        <v>15</v>
      </c>
      <c r="F910" s="99" t="s">
        <v>582</v>
      </c>
      <c r="H910" s="99">
        <f>'Справка 6'!R42</f>
        <v>1768</v>
      </c>
    </row>
    <row r="911" spans="3:6" s="483" customFormat="1" ht="15.75">
      <c r="C911" s="548"/>
      <c r="F911" s="487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9" t="str">
        <f aca="true" t="shared" si="56" ref="C912:C975">endDate</f>
        <v>31.12.2021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9" t="str">
        <f t="shared" si="56"/>
        <v>31.12.2021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9" t="str">
        <f t="shared" si="56"/>
        <v>31.12.2021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9" t="str">
        <f t="shared" si="56"/>
        <v>31.12.2021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9" t="str">
        <f t="shared" si="56"/>
        <v>31.12.2021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9" t="str">
        <f t="shared" si="56"/>
        <v>31.12.2021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9" t="str">
        <f t="shared" si="56"/>
        <v>31.12.2021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9" t="str">
        <f t="shared" si="56"/>
        <v>31.12.2021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9" t="str">
        <f t="shared" si="56"/>
        <v>31.12.2021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9" t="str">
        <f t="shared" si="56"/>
        <v>31.12.2021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9" t="str">
        <f t="shared" si="56"/>
        <v>31.12.2021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9" t="str">
        <f t="shared" si="56"/>
        <v>31.12.2021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9" t="str">
        <f t="shared" si="56"/>
        <v>31.12.2021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9" t="str">
        <f t="shared" si="56"/>
        <v>31.12.2021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9" t="str">
        <f t="shared" si="56"/>
        <v>31.12.2021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9" t="str">
        <f t="shared" si="56"/>
        <v>31.12.2021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1919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9" t="str">
        <f t="shared" si="56"/>
        <v>31.12.2021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450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9" t="str">
        <f t="shared" si="56"/>
        <v>31.12.2021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831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9" t="str">
        <f t="shared" si="56"/>
        <v>31.12.2021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9" t="str">
        <f t="shared" si="56"/>
        <v>31.12.2021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9" t="str">
        <f t="shared" si="56"/>
        <v>31.12.2021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9" t="str">
        <f t="shared" si="56"/>
        <v>31.12.2021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9" t="str">
        <f t="shared" si="56"/>
        <v>31.12.2021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9" t="str">
        <f t="shared" si="56"/>
        <v>31.12.2021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9" t="str">
        <f t="shared" si="56"/>
        <v>31.12.2021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9" t="str">
        <f t="shared" si="56"/>
        <v>31.12.2021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144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9" t="str">
        <f t="shared" si="56"/>
        <v>31.12.2021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9" t="str">
        <f t="shared" si="56"/>
        <v>31.12.2021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9" t="str">
        <f t="shared" si="56"/>
        <v>31.12.2021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9" t="str">
        <f t="shared" si="56"/>
        <v>31.12.2021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144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9" t="str">
        <f t="shared" si="56"/>
        <v>31.12.2021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3344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9" t="str">
        <f t="shared" si="56"/>
        <v>31.12.2021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3344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9" t="str">
        <f t="shared" si="56"/>
        <v>31.12.2021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9" t="str">
        <f t="shared" si="56"/>
        <v>31.12.2021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9" t="str">
        <f t="shared" si="56"/>
        <v>31.12.2021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9" t="str">
        <f t="shared" si="56"/>
        <v>31.12.2021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9" t="str">
        <f t="shared" si="56"/>
        <v>31.12.2021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9" t="str">
        <f t="shared" si="56"/>
        <v>31.12.2021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9" t="str">
        <f t="shared" si="56"/>
        <v>31.12.2021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9" t="str">
        <f t="shared" si="56"/>
        <v>31.12.2021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9" t="str">
        <f t="shared" si="56"/>
        <v>31.12.2021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9" t="str">
        <f t="shared" si="56"/>
        <v>31.12.2021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9" t="str">
        <f t="shared" si="56"/>
        <v>31.12.2021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9" t="str">
        <f t="shared" si="56"/>
        <v>31.12.2021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9" t="str">
        <f t="shared" si="56"/>
        <v>31.12.2021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9" t="str">
        <f t="shared" si="56"/>
        <v>31.12.2021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9" t="str">
        <f t="shared" si="56"/>
        <v>31.12.2021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9" t="str">
        <f t="shared" si="56"/>
        <v>31.12.2021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1919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9" t="str">
        <f t="shared" si="56"/>
        <v>31.12.2021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450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9" t="str">
        <f t="shared" si="56"/>
        <v>31.12.2021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831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9" t="str">
        <f t="shared" si="56"/>
        <v>31.12.2021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9" t="str">
        <f t="shared" si="56"/>
        <v>31.12.2021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9" t="str">
        <f t="shared" si="56"/>
        <v>31.12.2021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9" t="str">
        <f t="shared" si="56"/>
        <v>31.12.2021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9" t="str">
        <f t="shared" si="56"/>
        <v>31.12.2021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9" t="str">
        <f t="shared" si="56"/>
        <v>31.12.2021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9" t="str">
        <f t="shared" si="56"/>
        <v>31.12.2021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9" t="str">
        <f t="shared" si="56"/>
        <v>31.12.2021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9" t="str">
        <f t="shared" si="56"/>
        <v>31.12.2021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9" t="str">
        <f t="shared" si="56"/>
        <v>31.12.2021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9" t="str">
        <f t="shared" si="56"/>
        <v>31.12.2021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9" t="str">
        <f t="shared" si="56"/>
        <v>31.12.2021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9" t="str">
        <f t="shared" si="56"/>
        <v>31.12.2021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3200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9" t="str">
        <f t="shared" si="56"/>
        <v>31.12.2021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3200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9" t="str">
        <f aca="true" t="shared" si="59" ref="C976:C1039">endDate</f>
        <v>31.12.2021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9" t="str">
        <f t="shared" si="59"/>
        <v>31.12.2021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9" t="str">
        <f t="shared" si="59"/>
        <v>31.12.2021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9" t="str">
        <f t="shared" si="59"/>
        <v>31.12.2021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9" t="str">
        <f t="shared" si="59"/>
        <v>31.12.2021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9" t="str">
        <f t="shared" si="59"/>
        <v>31.12.2021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9" t="str">
        <f t="shared" si="59"/>
        <v>31.12.2021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9" t="str">
        <f t="shared" si="59"/>
        <v>31.12.2021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9" t="str">
        <f t="shared" si="59"/>
        <v>31.12.2021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9" t="str">
        <f t="shared" si="59"/>
        <v>31.12.2021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9" t="str">
        <f t="shared" si="59"/>
        <v>31.12.2021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9" t="str">
        <f t="shared" si="59"/>
        <v>31.12.2021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9" t="str">
        <f t="shared" si="59"/>
        <v>31.12.2021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9" t="str">
        <f t="shared" si="59"/>
        <v>31.12.2021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9" t="str">
        <f t="shared" si="59"/>
        <v>31.12.2021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9" t="str">
        <f t="shared" si="59"/>
        <v>31.12.2021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9" t="str">
        <f t="shared" si="59"/>
        <v>31.12.2021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9" t="str">
        <f t="shared" si="59"/>
        <v>31.12.2021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9" t="str">
        <f t="shared" si="59"/>
        <v>31.12.2021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9" t="str">
        <f t="shared" si="59"/>
        <v>31.12.2021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9" t="str">
        <f t="shared" si="59"/>
        <v>31.12.2021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9" t="str">
        <f t="shared" si="59"/>
        <v>31.12.2021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9" t="str">
        <f t="shared" si="59"/>
        <v>31.12.2021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9" t="str">
        <f t="shared" si="59"/>
        <v>31.12.2021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9" t="str">
        <f t="shared" si="59"/>
        <v>31.12.2021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9" t="str">
        <f t="shared" si="59"/>
        <v>31.12.2021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144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9" t="str">
        <f t="shared" si="59"/>
        <v>31.12.2021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9" t="str">
        <f t="shared" si="59"/>
        <v>31.12.2021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9" t="str">
        <f t="shared" si="59"/>
        <v>31.12.2021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9" t="str">
        <f t="shared" si="59"/>
        <v>31.12.2021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144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9" t="str">
        <f t="shared" si="59"/>
        <v>31.12.2021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144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9" t="str">
        <f t="shared" si="59"/>
        <v>31.12.2021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144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9" t="str">
        <f t="shared" si="59"/>
        <v>31.12.2021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9" t="str">
        <f t="shared" si="59"/>
        <v>31.12.2021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9" t="str">
        <f t="shared" si="59"/>
        <v>31.12.2021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9" t="str">
        <f t="shared" si="59"/>
        <v>31.12.2021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9" t="str">
        <f t="shared" si="59"/>
        <v>31.12.2021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31954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9" t="str">
        <f t="shared" si="59"/>
        <v>31.12.2021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31954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9" t="str">
        <f t="shared" si="59"/>
        <v>31.12.2021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9" t="str">
        <f t="shared" si="59"/>
        <v>31.12.2021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9" t="str">
        <f t="shared" si="59"/>
        <v>31.12.2021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9" t="str">
        <f t="shared" si="59"/>
        <v>31.12.2021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9" t="str">
        <f t="shared" si="59"/>
        <v>31.12.2021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9" t="str">
        <f t="shared" si="59"/>
        <v>31.12.2021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25992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9" t="str">
        <f t="shared" si="59"/>
        <v>31.12.2021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9" t="str">
        <f t="shared" si="59"/>
        <v>31.12.2021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9" t="str">
        <f t="shared" si="59"/>
        <v>31.12.2021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57946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9" t="str">
        <f t="shared" si="59"/>
        <v>31.12.2021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1935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9" t="str">
        <f t="shared" si="59"/>
        <v>31.12.2021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9" t="str">
        <f t="shared" si="59"/>
        <v>31.12.2021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9" t="str">
        <f t="shared" si="59"/>
        <v>31.12.2021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9" t="str">
        <f t="shared" si="59"/>
        <v>31.12.2021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9" t="str">
        <f t="shared" si="59"/>
        <v>31.12.2021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3538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9" t="str">
        <f t="shared" si="59"/>
        <v>31.12.2021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3538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9" t="str">
        <f t="shared" si="59"/>
        <v>31.12.2021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9" t="str">
        <f t="shared" si="59"/>
        <v>31.12.2021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9" t="str">
        <f t="shared" si="59"/>
        <v>31.12.2021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9" t="str">
        <f t="shared" si="59"/>
        <v>31.12.2021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11286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9" t="str">
        <f t="shared" si="59"/>
        <v>31.12.2021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9" t="str">
        <f t="shared" si="59"/>
        <v>31.12.2021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8056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9" t="str">
        <f t="shared" si="59"/>
        <v>31.12.2021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3230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9" t="str">
        <f t="shared" si="59"/>
        <v>31.12.2021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9" t="str">
        <f t="shared" si="59"/>
        <v>31.12.2021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25041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9" t="str">
        <f t="shared" si="59"/>
        <v>31.12.2021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9418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9" t="str">
        <f aca="true" t="shared" si="62" ref="C1040:C1103">endDate</f>
        <v>31.12.2021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203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9" t="str">
        <f t="shared" si="62"/>
        <v>31.12.2021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14905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9" t="str">
        <f t="shared" si="62"/>
        <v>31.12.2021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9" t="str">
        <f t="shared" si="62"/>
        <v>31.12.2021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495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9" t="str">
        <f t="shared" si="62"/>
        <v>31.12.2021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9" t="str">
        <f t="shared" si="62"/>
        <v>31.12.2021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9" t="str">
        <f t="shared" si="62"/>
        <v>31.12.2021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495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9" t="str">
        <f t="shared" si="62"/>
        <v>31.12.2021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9" t="str">
        <f t="shared" si="62"/>
        <v>31.12.2021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9" t="str">
        <f t="shared" si="62"/>
        <v>31.12.2021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39870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9" t="str">
        <f t="shared" si="62"/>
        <v>31.12.2021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99751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9" t="str">
        <f t="shared" si="62"/>
        <v>31.12.2021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9" t="str">
        <f t="shared" si="62"/>
        <v>31.12.2021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9" t="str">
        <f t="shared" si="62"/>
        <v>31.12.2021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9" t="str">
        <f t="shared" si="62"/>
        <v>31.12.2021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9" t="str">
        <f t="shared" si="62"/>
        <v>31.12.2021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9" t="str">
        <f t="shared" si="62"/>
        <v>31.12.2021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9" t="str">
        <f t="shared" si="62"/>
        <v>31.12.2021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9" t="str">
        <f t="shared" si="62"/>
        <v>31.12.2021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9" t="str">
        <f t="shared" si="62"/>
        <v>31.12.2021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9" t="str">
        <f t="shared" si="62"/>
        <v>31.12.2021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9" t="str">
        <f t="shared" si="62"/>
        <v>31.12.2021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9" t="str">
        <f t="shared" si="62"/>
        <v>31.12.2021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9" t="str">
        <f t="shared" si="62"/>
        <v>31.12.2021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9" t="str">
        <f t="shared" si="62"/>
        <v>31.12.2021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9" t="str">
        <f t="shared" si="62"/>
        <v>31.12.2021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9" t="str">
        <f t="shared" si="62"/>
        <v>31.12.2021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9" t="str">
        <f t="shared" si="62"/>
        <v>31.12.2021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9" t="str">
        <f t="shared" si="62"/>
        <v>31.12.2021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9" t="str">
        <f t="shared" si="62"/>
        <v>31.12.2021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9" t="str">
        <f t="shared" si="62"/>
        <v>31.12.2021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9" t="str">
        <f t="shared" si="62"/>
        <v>31.12.2021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3538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9" t="str">
        <f t="shared" si="62"/>
        <v>31.12.2021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3538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9" t="str">
        <f t="shared" si="62"/>
        <v>31.12.2021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9" t="str">
        <f t="shared" si="62"/>
        <v>31.12.2021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9" t="str">
        <f t="shared" si="62"/>
        <v>31.12.2021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9" t="str">
        <f t="shared" si="62"/>
        <v>31.12.2021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11286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9" t="str">
        <f t="shared" si="62"/>
        <v>31.12.2021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9" t="str">
        <f t="shared" si="62"/>
        <v>31.12.2021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8056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9" t="str">
        <f t="shared" si="62"/>
        <v>31.12.2021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3230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9" t="str">
        <f t="shared" si="62"/>
        <v>31.12.2021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9" t="str">
        <f t="shared" si="62"/>
        <v>31.12.2021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25041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9" t="str">
        <f t="shared" si="62"/>
        <v>31.12.2021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9418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9" t="str">
        <f t="shared" si="62"/>
        <v>31.12.2021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203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9" t="str">
        <f t="shared" si="62"/>
        <v>31.12.2021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14905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9" t="str">
        <f t="shared" si="62"/>
        <v>31.12.2021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9" t="str">
        <f t="shared" si="62"/>
        <v>31.12.2021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495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9" t="str">
        <f t="shared" si="62"/>
        <v>31.12.2021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9" t="str">
        <f t="shared" si="62"/>
        <v>31.12.2021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9" t="str">
        <f t="shared" si="62"/>
        <v>31.12.2021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495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9" t="str">
        <f t="shared" si="62"/>
        <v>31.12.2021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9" t="str">
        <f t="shared" si="62"/>
        <v>31.12.2021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9" t="str">
        <f t="shared" si="62"/>
        <v>31.12.2021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39870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9" t="str">
        <f t="shared" si="62"/>
        <v>31.12.2021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39870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9" t="str">
        <f t="shared" si="62"/>
        <v>31.12.2021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9" t="str">
        <f t="shared" si="62"/>
        <v>31.12.2021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9" t="str">
        <f t="shared" si="62"/>
        <v>31.12.2021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9" t="str">
        <f t="shared" si="62"/>
        <v>31.12.2021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9" t="str">
        <f t="shared" si="62"/>
        <v>31.12.2021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31954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9" t="str">
        <f t="shared" si="62"/>
        <v>31.12.2021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31954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9" t="str">
        <f t="shared" si="62"/>
        <v>31.12.2021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9" t="str">
        <f t="shared" si="62"/>
        <v>31.12.2021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9" t="str">
        <f t="shared" si="62"/>
        <v>31.12.2021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9" t="str">
        <f t="shared" si="62"/>
        <v>31.12.2021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9" t="str">
        <f aca="true" t="shared" si="65" ref="C1104:C1167">endDate</f>
        <v>31.12.2021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9" t="str">
        <f t="shared" si="65"/>
        <v>31.12.2021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25992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9" t="str">
        <f t="shared" si="65"/>
        <v>31.12.2021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9" t="str">
        <f t="shared" si="65"/>
        <v>31.12.2021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9" t="str">
        <f t="shared" si="65"/>
        <v>31.12.2021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57946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9" t="str">
        <f t="shared" si="65"/>
        <v>31.12.2021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1935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9" t="str">
        <f t="shared" si="65"/>
        <v>31.12.2021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9" t="str">
        <f t="shared" si="65"/>
        <v>31.12.2021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9" t="str">
        <f t="shared" si="65"/>
        <v>31.12.2021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9" t="str">
        <f t="shared" si="65"/>
        <v>31.12.2021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9" t="str">
        <f t="shared" si="65"/>
        <v>31.12.2021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9" t="str">
        <f t="shared" si="65"/>
        <v>31.12.2021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9" t="str">
        <f t="shared" si="65"/>
        <v>31.12.2021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9" t="str">
        <f t="shared" si="65"/>
        <v>31.12.2021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9" t="str">
        <f t="shared" si="65"/>
        <v>31.12.2021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9" t="str">
        <f t="shared" si="65"/>
        <v>31.12.2021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9" t="str">
        <f t="shared" si="65"/>
        <v>31.12.2021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9" t="str">
        <f t="shared" si="65"/>
        <v>31.12.2021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9" t="str">
        <f t="shared" si="65"/>
        <v>31.12.2021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9" t="str">
        <f t="shared" si="65"/>
        <v>31.12.2021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9" t="str">
        <f t="shared" si="65"/>
        <v>31.12.2021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9" t="str">
        <f t="shared" si="65"/>
        <v>31.12.2021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9" t="str">
        <f t="shared" si="65"/>
        <v>31.12.2021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9" t="str">
        <f t="shared" si="65"/>
        <v>31.12.2021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9" t="str">
        <f t="shared" si="65"/>
        <v>31.12.2021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9" t="str">
        <f t="shared" si="65"/>
        <v>31.12.2021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9" t="str">
        <f t="shared" si="65"/>
        <v>31.12.2021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9" t="str">
        <f t="shared" si="65"/>
        <v>31.12.2021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9" t="str">
        <f t="shared" si="65"/>
        <v>31.12.2021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9" t="str">
        <f t="shared" si="65"/>
        <v>31.12.2021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9" t="str">
        <f t="shared" si="65"/>
        <v>31.12.2021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9" t="str">
        <f t="shared" si="65"/>
        <v>31.12.2021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9" t="str">
        <f t="shared" si="65"/>
        <v>31.12.2021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59881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9" t="str">
        <f t="shared" si="65"/>
        <v>31.12.2021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9" t="str">
        <f t="shared" si="65"/>
        <v>31.12.2021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9" t="str">
        <f t="shared" si="65"/>
        <v>31.12.2021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9" t="str">
        <f t="shared" si="65"/>
        <v>31.12.2021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9" t="str">
        <f t="shared" si="65"/>
        <v>31.12.2021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48696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9" t="str">
        <f t="shared" si="65"/>
        <v>31.12.2021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48696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9" t="str">
        <f t="shared" si="65"/>
        <v>31.12.2021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9" t="str">
        <f t="shared" si="65"/>
        <v>31.12.2021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9" t="str">
        <f t="shared" si="65"/>
        <v>31.12.2021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9" t="str">
        <f t="shared" si="65"/>
        <v>31.12.2021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9" t="str">
        <f t="shared" si="65"/>
        <v>31.12.2021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9" t="str">
        <f t="shared" si="65"/>
        <v>31.12.2021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9" t="str">
        <f t="shared" si="65"/>
        <v>31.12.2021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9" t="str">
        <f t="shared" si="65"/>
        <v>31.12.2021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9" t="str">
        <f t="shared" si="65"/>
        <v>31.12.2021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48696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9" t="str">
        <f t="shared" si="65"/>
        <v>31.12.2021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9" t="str">
        <f t="shared" si="65"/>
        <v>31.12.2021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9" t="str">
        <f t="shared" si="65"/>
        <v>31.12.2021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9" t="str">
        <f t="shared" si="65"/>
        <v>31.12.2021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9" t="str">
        <f t="shared" si="65"/>
        <v>31.12.2021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9" t="str">
        <f t="shared" si="65"/>
        <v>31.12.2021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260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9" t="str">
        <f t="shared" si="65"/>
        <v>31.12.2021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260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9" t="str">
        <f t="shared" si="65"/>
        <v>31.12.2021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9" t="str">
        <f t="shared" si="65"/>
        <v>31.12.2021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9" t="str">
        <f t="shared" si="65"/>
        <v>31.12.2021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9" t="str">
        <f t="shared" si="65"/>
        <v>31.12.2021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9" t="str">
        <f t="shared" si="65"/>
        <v>31.12.2021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9" t="str">
        <f t="shared" si="65"/>
        <v>31.12.2021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9" t="str">
        <f t="shared" si="65"/>
        <v>31.12.2021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9" t="str">
        <f t="shared" si="65"/>
        <v>31.12.2021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9" t="str">
        <f t="shared" si="65"/>
        <v>31.12.2021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16691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9" t="str">
        <f aca="true" t="shared" si="68" ref="C1168:C1195">endDate</f>
        <v>31.12.2021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16691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9" t="str">
        <f t="shared" si="68"/>
        <v>31.12.2021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9" t="str">
        <f t="shared" si="68"/>
        <v>31.12.2021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9" t="str">
        <f t="shared" si="68"/>
        <v>31.12.2021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9" t="str">
        <f t="shared" si="68"/>
        <v>31.12.2021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9" t="str">
        <f t="shared" si="68"/>
        <v>31.12.2021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9" t="str">
        <f t="shared" si="68"/>
        <v>31.12.2021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9" t="str">
        <f t="shared" si="68"/>
        <v>31.12.2021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9" t="str">
        <f t="shared" si="68"/>
        <v>31.12.2021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9" t="str">
        <f t="shared" si="68"/>
        <v>31.12.2021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9" t="str">
        <f t="shared" si="68"/>
        <v>31.12.2021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16951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9" t="str">
        <f t="shared" si="68"/>
        <v>31.12.2021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65647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9" t="str">
        <f t="shared" si="68"/>
        <v>31.12.2021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9" t="str">
        <f t="shared" si="68"/>
        <v>31.12.2021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9" t="str">
        <f t="shared" si="68"/>
        <v>31.12.2021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9" t="str">
        <f t="shared" si="68"/>
        <v>31.12.2021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9" t="str">
        <f t="shared" si="68"/>
        <v>31.12.2021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9" t="str">
        <f t="shared" si="68"/>
        <v>31.12.2021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9" t="str">
        <f t="shared" si="68"/>
        <v>31.12.2021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9" t="str">
        <f t="shared" si="68"/>
        <v>31.12.2021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9" t="str">
        <f t="shared" si="68"/>
        <v>31.12.2021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9" t="str">
        <f t="shared" si="68"/>
        <v>31.12.2021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9" t="str">
        <f t="shared" si="68"/>
        <v>31.12.2021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9" t="str">
        <f t="shared" si="68"/>
        <v>31.12.2021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9" t="str">
        <f t="shared" si="68"/>
        <v>31.12.2021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9" t="str">
        <f t="shared" si="68"/>
        <v>31.12.2021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9" t="str">
        <f t="shared" si="68"/>
        <v>31.12.2021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9" t="str">
        <f t="shared" si="68"/>
        <v>31.12.2021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8"/>
      <c r="F1196" s="487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9" t="str">
        <f aca="true" t="shared" si="71" ref="C1197:C1228">endDate</f>
        <v>31.12.2021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9" t="str">
        <f t="shared" si="71"/>
        <v>31.12.2021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9" t="str">
        <f t="shared" si="71"/>
        <v>31.12.2021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9" t="str">
        <f t="shared" si="71"/>
        <v>31.12.2021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9" t="str">
        <f t="shared" si="71"/>
        <v>31.12.2021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9" t="str">
        <f t="shared" si="71"/>
        <v>31.12.2021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9" t="str">
        <f t="shared" si="71"/>
        <v>31.12.2021</v>
      </c>
      <c r="D1203" s="99" t="s">
        <v>772</v>
      </c>
      <c r="E1203" s="99">
        <v>1</v>
      </c>
      <c r="F1203" s="99" t="s">
        <v>762</v>
      </c>
      <c r="H1203" s="484">
        <f>'Справка 8'!C20</f>
        <v>515831771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9" t="str">
        <f t="shared" si="71"/>
        <v>31.12.2021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9" t="str">
        <f t="shared" si="71"/>
        <v>31.12.2021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9" t="str">
        <f t="shared" si="71"/>
        <v>31.12.2021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9" t="str">
        <f t="shared" si="71"/>
        <v>31.12.2021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9" t="str">
        <f t="shared" si="71"/>
        <v>31.12.2021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9" t="str">
        <f t="shared" si="71"/>
        <v>31.12.2021</v>
      </c>
      <c r="D1209" s="99" t="s">
        <v>784</v>
      </c>
      <c r="E1209" s="99">
        <v>1</v>
      </c>
      <c r="F1209" s="99" t="s">
        <v>783</v>
      </c>
      <c r="H1209" s="484">
        <f>'Справка 8'!C26</f>
        <v>518005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9" t="str">
        <f t="shared" si="71"/>
        <v>31.12.2021</v>
      </c>
      <c r="D1210" s="99" t="s">
        <v>786</v>
      </c>
      <c r="E1210" s="99">
        <v>1</v>
      </c>
      <c r="F1210" s="99" t="s">
        <v>771</v>
      </c>
      <c r="H1210" s="484">
        <f>'Справка 8'!C27</f>
        <v>516349776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9" t="str">
        <f t="shared" si="71"/>
        <v>31.12.2021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9" t="str">
        <f t="shared" si="71"/>
        <v>31.12.2021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9" t="str">
        <f t="shared" si="71"/>
        <v>31.12.2021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9" t="str">
        <f t="shared" si="71"/>
        <v>31.12.2021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9" t="str">
        <f t="shared" si="71"/>
        <v>31.12.2021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9" t="str">
        <f t="shared" si="71"/>
        <v>31.12.2021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9" t="str">
        <f t="shared" si="71"/>
        <v>31.12.2021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9" t="str">
        <f t="shared" si="71"/>
        <v>31.12.2021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9" t="str">
        <f t="shared" si="71"/>
        <v>31.12.2021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9" t="str">
        <f t="shared" si="71"/>
        <v>31.12.2021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9" t="str">
        <f t="shared" si="71"/>
        <v>31.12.2021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9" t="str">
        <f t="shared" si="71"/>
        <v>31.12.2021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9" t="str">
        <f t="shared" si="71"/>
        <v>31.12.2021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9" t="str">
        <f t="shared" si="71"/>
        <v>31.12.2021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9" t="str">
        <f t="shared" si="71"/>
        <v>31.12.2021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9" t="str">
        <f t="shared" si="71"/>
        <v>31.12.2021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9" t="str">
        <f t="shared" si="71"/>
        <v>31.12.2021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9" t="str">
        <f t="shared" si="71"/>
        <v>31.12.2021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9" t="str">
        <f aca="true" t="shared" si="74" ref="C1229:C1260">endDate</f>
        <v>31.12.2021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9" t="str">
        <f t="shared" si="74"/>
        <v>31.12.2021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9" t="str">
        <f t="shared" si="74"/>
        <v>31.12.2021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9" t="str">
        <f t="shared" si="74"/>
        <v>31.12.2021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9" t="str">
        <f t="shared" si="74"/>
        <v>31.12.2021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9" t="str">
        <f t="shared" si="74"/>
        <v>31.12.2021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9" t="str">
        <f t="shared" si="74"/>
        <v>31.12.2021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9" t="str">
        <f t="shared" si="74"/>
        <v>31.12.2021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9" t="str">
        <f t="shared" si="74"/>
        <v>31.12.2021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9" t="str">
        <f t="shared" si="74"/>
        <v>31.12.2021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9" t="str">
        <f t="shared" si="74"/>
        <v>31.12.2021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9" t="str">
        <f t="shared" si="74"/>
        <v>31.12.2021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9" t="str">
        <f t="shared" si="74"/>
        <v>31.12.2021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9" t="str">
        <f t="shared" si="74"/>
        <v>31.12.2021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9" t="str">
        <f t="shared" si="74"/>
        <v>31.12.2021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9" t="str">
        <f t="shared" si="74"/>
        <v>31.12.2021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9" t="str">
        <f t="shared" si="74"/>
        <v>31.12.2021</v>
      </c>
      <c r="D1245" s="99" t="s">
        <v>772</v>
      </c>
      <c r="E1245" s="99">
        <v>4</v>
      </c>
      <c r="F1245" s="99" t="s">
        <v>762</v>
      </c>
      <c r="H1245" s="484">
        <f>'Справка 8'!F20</f>
        <v>45513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9" t="str">
        <f t="shared" si="74"/>
        <v>31.12.2021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9" t="str">
        <f t="shared" si="74"/>
        <v>31.12.2021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9" t="str">
        <f t="shared" si="74"/>
        <v>31.12.2021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9" t="str">
        <f t="shared" si="74"/>
        <v>31.12.2021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9" t="str">
        <f t="shared" si="74"/>
        <v>31.12.2021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9" t="str">
        <f t="shared" si="74"/>
        <v>31.12.2021</v>
      </c>
      <c r="D1251" s="99" t="s">
        <v>784</v>
      </c>
      <c r="E1251" s="99">
        <v>4</v>
      </c>
      <c r="F1251" s="99" t="s">
        <v>783</v>
      </c>
      <c r="H1251" s="484">
        <f>'Справка 8'!F26</f>
        <v>6275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9" t="str">
        <f t="shared" si="74"/>
        <v>31.12.2021</v>
      </c>
      <c r="D1252" s="99" t="s">
        <v>786</v>
      </c>
      <c r="E1252" s="99">
        <v>4</v>
      </c>
      <c r="F1252" s="99" t="s">
        <v>771</v>
      </c>
      <c r="H1252" s="484">
        <f>'Справка 8'!F27</f>
        <v>51788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9" t="str">
        <f t="shared" si="74"/>
        <v>31.12.2021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9" t="str">
        <f t="shared" si="74"/>
        <v>31.12.2021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9" t="str">
        <f t="shared" si="74"/>
        <v>31.12.2021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9" t="str">
        <f t="shared" si="74"/>
        <v>31.12.2021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9" t="str">
        <f t="shared" si="74"/>
        <v>31.12.2021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9" t="str">
        <f t="shared" si="74"/>
        <v>31.12.2021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9" t="str">
        <f t="shared" si="74"/>
        <v>31.12.2021</v>
      </c>
      <c r="D1259" s="99" t="s">
        <v>772</v>
      </c>
      <c r="E1259" s="99">
        <v>5</v>
      </c>
      <c r="F1259" s="99" t="s">
        <v>762</v>
      </c>
      <c r="H1259" s="484">
        <f>'Справка 8'!G20</f>
        <v>2265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9" t="str">
        <f t="shared" si="74"/>
        <v>31.12.2021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9" t="str">
        <f aca="true" t="shared" si="77" ref="C1261:C1294">endDate</f>
        <v>31.12.2021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9" t="str">
        <f t="shared" si="77"/>
        <v>31.12.2021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9" t="str">
        <f t="shared" si="77"/>
        <v>31.12.2021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9" t="str">
        <f t="shared" si="77"/>
        <v>31.12.2021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9" t="str">
        <f t="shared" si="77"/>
        <v>31.12.2021</v>
      </c>
      <c r="D1265" s="99" t="s">
        <v>784</v>
      </c>
      <c r="E1265" s="99">
        <v>5</v>
      </c>
      <c r="F1265" s="99" t="s">
        <v>783</v>
      </c>
      <c r="H1265" s="484">
        <f>'Справка 8'!G26</f>
        <v>58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9" t="str">
        <f t="shared" si="77"/>
        <v>31.12.2021</v>
      </c>
      <c r="D1266" s="99" t="s">
        <v>786</v>
      </c>
      <c r="E1266" s="99">
        <v>5</v>
      </c>
      <c r="F1266" s="99" t="s">
        <v>771</v>
      </c>
      <c r="H1266" s="484">
        <f>'Справка 8'!G27</f>
        <v>2323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9" t="str">
        <f t="shared" si="77"/>
        <v>31.12.2021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9" t="str">
        <f t="shared" si="77"/>
        <v>31.12.2021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9" t="str">
        <f t="shared" si="77"/>
        <v>31.12.2021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9" t="str">
        <f t="shared" si="77"/>
        <v>31.12.2021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9" t="str">
        <f t="shared" si="77"/>
        <v>31.12.2021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9" t="str">
        <f t="shared" si="77"/>
        <v>31.12.2021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9" t="str">
        <f t="shared" si="77"/>
        <v>31.12.2021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9" t="str">
        <f t="shared" si="77"/>
        <v>31.12.2021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9" t="str">
        <f t="shared" si="77"/>
        <v>31.12.2021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9" t="str">
        <f t="shared" si="77"/>
        <v>31.12.2021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9" t="str">
        <f t="shared" si="77"/>
        <v>31.12.2021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9" t="str">
        <f t="shared" si="77"/>
        <v>31.12.2021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9" t="str">
        <f t="shared" si="77"/>
        <v>31.12.2021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9" t="str">
        <f t="shared" si="77"/>
        <v>31.12.2021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9" t="str">
        <f t="shared" si="77"/>
        <v>31.12.2021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9" t="str">
        <f t="shared" si="77"/>
        <v>31.12.2021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9" t="str">
        <f t="shared" si="77"/>
        <v>31.12.2021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9" t="str">
        <f t="shared" si="77"/>
        <v>31.12.2021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9" t="str">
        <f t="shared" si="77"/>
        <v>31.12.2021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9" t="str">
        <f t="shared" si="77"/>
        <v>31.12.2021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9" t="str">
        <f t="shared" si="77"/>
        <v>31.12.2021</v>
      </c>
      <c r="D1287" s="99" t="s">
        <v>772</v>
      </c>
      <c r="E1287" s="99">
        <v>7</v>
      </c>
      <c r="F1287" s="99" t="s">
        <v>762</v>
      </c>
      <c r="H1287" s="484">
        <f>'Справка 8'!I20</f>
        <v>47778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9" t="str">
        <f t="shared" si="77"/>
        <v>31.12.2021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9" t="str">
        <f t="shared" si="77"/>
        <v>31.12.2021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9" t="str">
        <f t="shared" si="77"/>
        <v>31.12.2021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9" t="str">
        <f t="shared" si="77"/>
        <v>31.12.2021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9" t="str">
        <f t="shared" si="77"/>
        <v>31.12.2021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9" t="str">
        <f t="shared" si="77"/>
        <v>31.12.2021</v>
      </c>
      <c r="D1293" s="99" t="s">
        <v>784</v>
      </c>
      <c r="E1293" s="99">
        <v>7</v>
      </c>
      <c r="F1293" s="99" t="s">
        <v>783</v>
      </c>
      <c r="H1293" s="484">
        <f>'Справка 8'!I26</f>
        <v>6333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9" t="str">
        <f t="shared" si="77"/>
        <v>31.12.2021</v>
      </c>
      <c r="D1294" s="99" t="s">
        <v>786</v>
      </c>
      <c r="E1294" s="99">
        <v>7</v>
      </c>
      <c r="F1294" s="99" t="s">
        <v>771</v>
      </c>
      <c r="H1294" s="484">
        <f>'Справка 8'!I27</f>
        <v>54111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1329</v>
      </c>
      <c r="D14" s="188">
        <v>1380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7">
        <f>G12+G15+G16+G17</f>
        <v>9995</v>
      </c>
      <c r="H18" s="578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1329</v>
      </c>
      <c r="D20" s="566">
        <f>SUM(D12:D19)</f>
        <v>1380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68902</v>
      </c>
      <c r="D21" s="464">
        <v>68311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999</v>
      </c>
      <c r="H22" s="582">
        <f>SUM(H23:H25)</f>
        <v>999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999</v>
      </c>
      <c r="H23" s="187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5">
        <f>G20+G21+G22</f>
        <v>999</v>
      </c>
      <c r="H26" s="566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0</v>
      </c>
      <c r="D28" s="566">
        <f>SUM(D24:D27)</f>
        <v>0</v>
      </c>
      <c r="E28" s="193" t="s">
        <v>84</v>
      </c>
      <c r="F28" s="87" t="s">
        <v>85</v>
      </c>
      <c r="G28" s="563">
        <f>SUM(G29:G31)</f>
        <v>7711</v>
      </c>
      <c r="H28" s="564">
        <f>SUM(H29:H31)</f>
        <v>6710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7711</v>
      </c>
      <c r="H29" s="187">
        <v>6710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439</v>
      </c>
      <c r="D31" s="187">
        <v>439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410</v>
      </c>
      <c r="H32" s="187">
        <v>948</v>
      </c>
      <c r="M32" s="92"/>
    </row>
    <row r="33" spans="1:8" ht="15.75">
      <c r="A33" s="469" t="s">
        <v>99</v>
      </c>
      <c r="B33" s="91" t="s">
        <v>100</v>
      </c>
      <c r="C33" s="565">
        <f>C31+C32</f>
        <v>439</v>
      </c>
      <c r="D33" s="566">
        <f>D31+D32</f>
        <v>439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8121</v>
      </c>
      <c r="H34" s="566">
        <f>H28+H32+H33</f>
        <v>7658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7">
        <f>G26+G18+G34</f>
        <v>19115</v>
      </c>
      <c r="H37" s="568">
        <f>H26+H18+H34</f>
        <v>18652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>
        <v>9342</v>
      </c>
      <c r="H40" s="551">
        <v>8661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31954</v>
      </c>
      <c r="H45" s="188">
        <v>35114</v>
      </c>
    </row>
    <row r="46" spans="1:13" ht="15.75">
      <c r="A46" s="460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25992</v>
      </c>
      <c r="H48" s="188">
        <v>33991</v>
      </c>
      <c r="M48" s="92"/>
    </row>
    <row r="49" spans="1:8" ht="15.75">
      <c r="A49" s="84" t="s">
        <v>148</v>
      </c>
      <c r="B49" s="88" t="s">
        <v>149</v>
      </c>
      <c r="C49" s="188"/>
      <c r="D49" s="187">
        <v>800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57946</v>
      </c>
      <c r="H50" s="564">
        <f>SUM(H44:H49)</f>
        <v>69105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0</v>
      </c>
      <c r="D52" s="566">
        <f>SUM(D48:D51)</f>
        <v>800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1935</v>
      </c>
      <c r="H54" s="188">
        <v>1732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8"/>
    </row>
    <row r="56" spans="1:13" ht="16.5" thickBot="1">
      <c r="A56" s="462" t="s">
        <v>170</v>
      </c>
      <c r="B56" s="199" t="s">
        <v>171</v>
      </c>
      <c r="C56" s="569">
        <f>C20+C21+C22+C28+C33+C46+C52+C54+C55</f>
        <v>70670</v>
      </c>
      <c r="D56" s="570">
        <f>D20+D21+D22+D28+D33+D46+D52+D54+D55</f>
        <v>70930</v>
      </c>
      <c r="E56" s="94" t="s">
        <v>825</v>
      </c>
      <c r="F56" s="93" t="s">
        <v>172</v>
      </c>
      <c r="G56" s="567">
        <f>G50+G52+G53+G54+G55</f>
        <v>59881</v>
      </c>
      <c r="H56" s="568">
        <f>H50+H52+H53+H54+H55</f>
        <v>70837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3538</v>
      </c>
      <c r="H59" s="187">
        <v>1152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11286</v>
      </c>
      <c r="H60" s="187">
        <v>8466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25041</v>
      </c>
      <c r="H61" s="564">
        <f>SUM(H62:H68)</f>
        <v>19629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9418</v>
      </c>
      <c r="H63" s="188">
        <v>8126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203</v>
      </c>
      <c r="H64" s="188">
        <v>274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>
        <v>14905</v>
      </c>
      <c r="H65" s="188">
        <v>11049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16</v>
      </c>
      <c r="H66" s="188">
        <v>13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4</v>
      </c>
      <c r="H67" s="188">
        <v>2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495</v>
      </c>
      <c r="H68" s="188">
        <v>165</v>
      </c>
    </row>
    <row r="69" spans="1:8" ht="15.75">
      <c r="A69" s="84" t="s">
        <v>210</v>
      </c>
      <c r="B69" s="86" t="s">
        <v>211</v>
      </c>
      <c r="C69" s="188">
        <v>1919</v>
      </c>
      <c r="D69" s="188">
        <v>3373</v>
      </c>
      <c r="E69" s="192" t="s">
        <v>79</v>
      </c>
      <c r="F69" s="87" t="s">
        <v>216</v>
      </c>
      <c r="G69" s="188">
        <v>5</v>
      </c>
      <c r="H69" s="188">
        <v>16</v>
      </c>
    </row>
    <row r="70" spans="1:8" ht="15.75">
      <c r="A70" s="84" t="s">
        <v>214</v>
      </c>
      <c r="B70" s="86" t="s">
        <v>215</v>
      </c>
      <c r="C70" s="188">
        <v>450</v>
      </c>
      <c r="D70" s="188">
        <v>4976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831</v>
      </c>
      <c r="D71" s="188">
        <v>362</v>
      </c>
      <c r="E71" s="461" t="s">
        <v>47</v>
      </c>
      <c r="F71" s="89" t="s">
        <v>223</v>
      </c>
      <c r="G71" s="565">
        <f>G59+G60+G61+G69+G70</f>
        <v>39870</v>
      </c>
      <c r="H71" s="566">
        <f>H59+H60+H61+H69+H70</f>
        <v>29263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8">
        <v>459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v>144</v>
      </c>
      <c r="D75" s="188">
        <v>25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5">
        <f>SUM(C68:C75)</f>
        <v>3344</v>
      </c>
      <c r="D76" s="566">
        <f>SUM(D68:D75)</f>
        <v>9195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54111</v>
      </c>
      <c r="D79" s="564">
        <f>SUM(D80:D82)</f>
        <v>47103</v>
      </c>
      <c r="E79" s="196" t="s">
        <v>824</v>
      </c>
      <c r="F79" s="93" t="s">
        <v>241</v>
      </c>
      <c r="G79" s="567">
        <f>G71+G73+G75+G77</f>
        <v>39870</v>
      </c>
      <c r="H79" s="568">
        <f>H71+H73+H75+H77</f>
        <v>29263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54111</v>
      </c>
      <c r="D82" s="188">
        <v>47103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54111</v>
      </c>
      <c r="D85" s="566">
        <f>D84+D83+D79</f>
        <v>47103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80</v>
      </c>
      <c r="D89" s="188">
        <v>173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>
        <v>2</v>
      </c>
      <c r="D90" s="188">
        <v>2</v>
      </c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83</v>
      </c>
      <c r="D92" s="566">
        <f>SUM(D88:D91)</f>
        <v>176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/>
      <c r="D93" s="466">
        <v>9</v>
      </c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57538</v>
      </c>
      <c r="D94" s="570">
        <f>D65+D76+D85+D92+D93</f>
        <v>56483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128208</v>
      </c>
      <c r="D95" s="572">
        <f>D94+D56</f>
        <v>127413</v>
      </c>
      <c r="E95" s="220" t="s">
        <v>915</v>
      </c>
      <c r="F95" s="476" t="s">
        <v>268</v>
      </c>
      <c r="G95" s="571">
        <f>G37+G40+G56+G79</f>
        <v>128208</v>
      </c>
      <c r="H95" s="572">
        <f>H37+H40+H56+H79</f>
        <v>127413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69" t="str">
        <f>pdeReportingDate</f>
        <v>03.05.2022</v>
      </c>
      <c r="C98" s="669"/>
      <c r="D98" s="669"/>
      <c r="E98" s="669"/>
      <c r="F98" s="669"/>
      <c r="G98" s="669"/>
      <c r="H98" s="669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0" t="str">
        <f>authorName</f>
        <v>Гюляй Рахман</v>
      </c>
      <c r="C100" s="670"/>
      <c r="D100" s="670"/>
      <c r="E100" s="670"/>
      <c r="F100" s="670"/>
      <c r="G100" s="670"/>
      <c r="H100" s="670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2"/>
      <c r="B103" s="668" t="s">
        <v>951</v>
      </c>
      <c r="C103" s="668"/>
      <c r="D103" s="668"/>
      <c r="E103" s="668"/>
      <c r="M103" s="92"/>
    </row>
    <row r="104" spans="1:5" ht="21.75" customHeight="1">
      <c r="A104" s="662"/>
      <c r="B104" s="668" t="s">
        <v>951</v>
      </c>
      <c r="C104" s="668"/>
      <c r="D104" s="668"/>
      <c r="E104" s="668"/>
    </row>
    <row r="105" spans="1:13" ht="21.75" customHeight="1">
      <c r="A105" s="662"/>
      <c r="B105" s="668" t="s">
        <v>951</v>
      </c>
      <c r="C105" s="668"/>
      <c r="D105" s="668"/>
      <c r="E105" s="668"/>
      <c r="M105" s="92"/>
    </row>
    <row r="106" spans="1:5" ht="21.75" customHeight="1">
      <c r="A106" s="662"/>
      <c r="B106" s="668" t="s">
        <v>951</v>
      </c>
      <c r="C106" s="668"/>
      <c r="D106" s="668"/>
      <c r="E106" s="668"/>
    </row>
    <row r="107" spans="1:13" ht="21.75" customHeight="1">
      <c r="A107" s="662"/>
      <c r="B107" s="668"/>
      <c r="C107" s="668"/>
      <c r="D107" s="668"/>
      <c r="E107" s="668"/>
      <c r="M107" s="92"/>
    </row>
    <row r="108" spans="1:5" ht="21.75" customHeight="1">
      <c r="A108" s="662"/>
      <c r="B108" s="668"/>
      <c r="C108" s="668"/>
      <c r="D108" s="668"/>
      <c r="E108" s="668"/>
    </row>
    <row r="109" spans="1:13" ht="21.75" customHeight="1">
      <c r="A109" s="662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19</v>
      </c>
      <c r="D12" s="307">
        <v>11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269</v>
      </c>
      <c r="D13" s="307">
        <v>291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56</v>
      </c>
      <c r="D14" s="307">
        <v>2</v>
      </c>
      <c r="E14" s="236" t="s">
        <v>285</v>
      </c>
      <c r="F14" s="231" t="s">
        <v>286</v>
      </c>
      <c r="G14" s="307">
        <v>757</v>
      </c>
      <c r="H14" s="308">
        <v>47</v>
      </c>
    </row>
    <row r="15" spans="1:8" ht="15.75">
      <c r="A15" s="185" t="s">
        <v>287</v>
      </c>
      <c r="B15" s="181" t="s">
        <v>288</v>
      </c>
      <c r="C15" s="307">
        <v>150</v>
      </c>
      <c r="D15" s="307">
        <v>51</v>
      </c>
      <c r="E15" s="236" t="s">
        <v>79</v>
      </c>
      <c r="F15" s="231" t="s">
        <v>289</v>
      </c>
      <c r="G15" s="307">
        <v>3049</v>
      </c>
      <c r="H15" s="308">
        <v>2529</v>
      </c>
    </row>
    <row r="16" spans="1:8" ht="15.75">
      <c r="A16" s="185" t="s">
        <v>290</v>
      </c>
      <c r="B16" s="181" t="s">
        <v>291</v>
      </c>
      <c r="C16" s="307">
        <v>32</v>
      </c>
      <c r="D16" s="307">
        <v>10</v>
      </c>
      <c r="E16" s="227" t="s">
        <v>52</v>
      </c>
      <c r="F16" s="255" t="s">
        <v>292</v>
      </c>
      <c r="G16" s="596">
        <f>SUM(G12:G15)</f>
        <v>3806</v>
      </c>
      <c r="H16" s="597">
        <f>SUM(H12:H15)</f>
        <v>2576</v>
      </c>
    </row>
    <row r="17" spans="1:8" ht="31.5">
      <c r="A17" s="185" t="s">
        <v>293</v>
      </c>
      <c r="B17" s="181" t="s">
        <v>294</v>
      </c>
      <c r="C17" s="307">
        <v>1108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7">
        <v>372</v>
      </c>
      <c r="D19" s="307">
        <v>304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>
        <v>287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2006</v>
      </c>
      <c r="D22" s="597">
        <f>SUM(D12:D18)+D19</f>
        <v>669</v>
      </c>
      <c r="E22" s="185" t="s">
        <v>309</v>
      </c>
      <c r="F22" s="228" t="s">
        <v>310</v>
      </c>
      <c r="G22" s="307">
        <v>38</v>
      </c>
      <c r="H22" s="308">
        <v>74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7</v>
      </c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83</v>
      </c>
      <c r="H24" s="308"/>
    </row>
    <row r="25" spans="1:8" ht="31.5">
      <c r="A25" s="185" t="s">
        <v>316</v>
      </c>
      <c r="B25" s="228" t="s">
        <v>317</v>
      </c>
      <c r="C25" s="307">
        <v>3477</v>
      </c>
      <c r="D25" s="308">
        <v>2850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8</v>
      </c>
      <c r="D26" s="308"/>
      <c r="E26" s="185" t="s">
        <v>322</v>
      </c>
      <c r="F26" s="228" t="s">
        <v>323</v>
      </c>
      <c r="G26" s="307">
        <v>2738</v>
      </c>
      <c r="H26" s="308">
        <v>2787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6">
        <f>SUM(G22:G26)</f>
        <v>2866</v>
      </c>
      <c r="H27" s="597">
        <f>SUM(H22:H26)</f>
        <v>2861</v>
      </c>
    </row>
    <row r="28" spans="1:8" ht="15.75">
      <c r="A28" s="185" t="s">
        <v>79</v>
      </c>
      <c r="B28" s="228" t="s">
        <v>327</v>
      </c>
      <c r="C28" s="307">
        <v>443</v>
      </c>
      <c r="D28" s="308">
        <v>243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3928</v>
      </c>
      <c r="D29" s="597">
        <f>SUM(D25:D28)</f>
        <v>3093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5934</v>
      </c>
      <c r="D31" s="603">
        <f>D29+D22</f>
        <v>3762</v>
      </c>
      <c r="E31" s="242" t="s">
        <v>800</v>
      </c>
      <c r="F31" s="257" t="s">
        <v>331</v>
      </c>
      <c r="G31" s="244">
        <f>G16+G18+G27</f>
        <v>6672</v>
      </c>
      <c r="H31" s="245">
        <f>H16+H18+H27</f>
        <v>5437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738</v>
      </c>
      <c r="D33" s="235">
        <f>IF((H31-D31)&gt;0,H31-D31,0)</f>
        <v>1675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5934</v>
      </c>
      <c r="D36" s="605">
        <f>D31-D34+D35</f>
        <v>3762</v>
      </c>
      <c r="E36" s="253" t="s">
        <v>346</v>
      </c>
      <c r="F36" s="247" t="s">
        <v>347</v>
      </c>
      <c r="G36" s="258">
        <f>G35-G34+G31</f>
        <v>6672</v>
      </c>
      <c r="H36" s="259">
        <f>H35-H34+H31</f>
        <v>5437</v>
      </c>
    </row>
    <row r="37" spans="1:8" ht="15.75">
      <c r="A37" s="252" t="s">
        <v>348</v>
      </c>
      <c r="B37" s="222" t="s">
        <v>349</v>
      </c>
      <c r="C37" s="602">
        <f>IF((G36-C36)&gt;0,G36-C36,0)</f>
        <v>738</v>
      </c>
      <c r="D37" s="603">
        <f>IF((H36-D36)&gt;0,H36-D36,0)</f>
        <v>1675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203</v>
      </c>
      <c r="D38" s="597">
        <f>D39+D40+D41</f>
        <v>280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203</v>
      </c>
      <c r="D40" s="308">
        <v>280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535</v>
      </c>
      <c r="D42" s="235">
        <f>+IF((H36-D36-D38)&gt;0,H36-D36-D38,0)</f>
        <v>1395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125</v>
      </c>
      <c r="D43" s="308">
        <v>447</v>
      </c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410</v>
      </c>
      <c r="D44" s="259">
        <f>IF(H42=0,IF(D42-D43&gt;0,D42-D43+H43,0),IF(H42-H43&lt;0,H43-H42+D42,0))</f>
        <v>948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6672</v>
      </c>
      <c r="D45" s="599">
        <f>D36+D38+D42</f>
        <v>5437</v>
      </c>
      <c r="E45" s="261" t="s">
        <v>373</v>
      </c>
      <c r="F45" s="263" t="s">
        <v>374</v>
      </c>
      <c r="G45" s="598">
        <f>G42+G36</f>
        <v>6672</v>
      </c>
      <c r="H45" s="599">
        <f>H42+H36</f>
        <v>5437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69" t="str">
        <f>pdeReportingDate</f>
        <v>03.05.2022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0" t="str">
        <f>authorName</f>
        <v>Гюляй Рахман</v>
      </c>
      <c r="C52" s="670"/>
      <c r="D52" s="670"/>
      <c r="E52" s="670"/>
      <c r="F52" s="670"/>
      <c r="G52" s="670"/>
      <c r="H52" s="670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2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2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2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2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2"/>
      <c r="B59" s="668"/>
      <c r="C59" s="668"/>
      <c r="D59" s="668"/>
      <c r="E59" s="668"/>
      <c r="F59" s="543"/>
      <c r="G59" s="44"/>
      <c r="H59" s="41"/>
    </row>
    <row r="60" spans="1:8" ht="15.75">
      <c r="A60" s="662"/>
      <c r="B60" s="668"/>
      <c r="C60" s="668"/>
      <c r="D60" s="668"/>
      <c r="E60" s="668"/>
      <c r="F60" s="543"/>
      <c r="G60" s="44"/>
      <c r="H60" s="41"/>
    </row>
    <row r="61" spans="1:8" ht="15.75">
      <c r="A61" s="662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D49" sqref="D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845</v>
      </c>
      <c r="D11" s="188">
        <v>231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-415</v>
      </c>
      <c r="D12" s="188">
        <v>-138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-5952</v>
      </c>
      <c r="D13" s="188">
        <v>4462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-168</v>
      </c>
      <c r="D14" s="188">
        <v>-56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-147</v>
      </c>
      <c r="D15" s="188">
        <v>931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</v>
      </c>
      <c r="D20" s="188">
        <v>-32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-5841</v>
      </c>
      <c r="D21" s="627">
        <f>SUM(D11:D20)</f>
        <v>5398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-108</v>
      </c>
      <c r="D23" s="188">
        <v>-8531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8615</v>
      </c>
      <c r="D24" s="188">
        <v>1191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-900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400</v>
      </c>
      <c r="D26" s="188">
        <v>2128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13</v>
      </c>
      <c r="D27" s="188">
        <v>134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1</v>
      </c>
      <c r="D28" s="188">
        <v>-13152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3184</v>
      </c>
      <c r="D29" s="188">
        <v>3424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12105</v>
      </c>
      <c r="D33" s="627">
        <f>SUM(D23:D32)</f>
        <v>-15706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16373</v>
      </c>
      <c r="D37" s="188">
        <v>31244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-19339</v>
      </c>
      <c r="D38" s="188">
        <v>-17802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0</v>
      </c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-3390</v>
      </c>
      <c r="D40" s="188">
        <v>-2948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8">
        <v>-13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-6357</v>
      </c>
      <c r="D43" s="629">
        <f>SUM(D35:D42)</f>
        <v>10481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-93</v>
      </c>
      <c r="D44" s="298">
        <f>D43+D33+D21</f>
        <v>173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176</v>
      </c>
      <c r="D45" s="300">
        <v>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83</v>
      </c>
      <c r="D46" s="302">
        <f>D45+D44</f>
        <v>176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81</v>
      </c>
      <c r="D47" s="289">
        <v>174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</v>
      </c>
      <c r="D48" s="272">
        <v>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9" t="str">
        <f>pdeReportingDate</f>
        <v>03.05.2022</v>
      </c>
      <c r="C54" s="669"/>
      <c r="D54" s="669"/>
      <c r="E54" s="669"/>
      <c r="F54" s="663"/>
      <c r="G54" s="663"/>
      <c r="H54" s="663"/>
      <c r="M54" s="92"/>
    </row>
    <row r="55" spans="1:13" s="41" customFormat="1" ht="15.75">
      <c r="A55" s="660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1" t="s">
        <v>8</v>
      </c>
      <c r="B56" s="670" t="str">
        <f>authorName</f>
        <v>Гюляй Рахман</v>
      </c>
      <c r="C56" s="670"/>
      <c r="D56" s="670"/>
      <c r="E56" s="670"/>
      <c r="F56" s="75"/>
      <c r="G56" s="75"/>
      <c r="H56" s="75"/>
    </row>
    <row r="57" spans="1:8" s="41" customFormat="1" ht="15.75">
      <c r="A57" s="661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1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2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2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2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2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2"/>
      <c r="B63" s="668"/>
      <c r="C63" s="668"/>
      <c r="D63" s="668"/>
      <c r="E63" s="668"/>
      <c r="F63" s="543"/>
      <c r="G63" s="44"/>
      <c r="H63" s="41"/>
    </row>
    <row r="64" spans="1:8" ht="15.75">
      <c r="A64" s="662"/>
      <c r="B64" s="668"/>
      <c r="C64" s="668"/>
      <c r="D64" s="668"/>
      <c r="E64" s="668"/>
      <c r="F64" s="543"/>
      <c r="G64" s="44"/>
      <c r="H64" s="41"/>
    </row>
    <row r="65" spans="1:8" ht="15.75">
      <c r="A65" s="662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9995</v>
      </c>
      <c r="D13" s="552">
        <f>'1-Баланс'!H20</f>
        <v>0</v>
      </c>
      <c r="E13" s="552">
        <f>'1-Баланс'!H21</f>
        <v>0</v>
      </c>
      <c r="F13" s="552">
        <f>'1-Баланс'!H23</f>
        <v>999</v>
      </c>
      <c r="G13" s="552">
        <f>'1-Баланс'!H24</f>
        <v>0</v>
      </c>
      <c r="H13" s="553"/>
      <c r="I13" s="552">
        <f>'1-Баланс'!H29+'1-Баланс'!H32</f>
        <v>7658</v>
      </c>
      <c r="J13" s="552">
        <f>'1-Баланс'!H30+'1-Баланс'!H33</f>
        <v>0</v>
      </c>
      <c r="K13" s="553"/>
      <c r="L13" s="552">
        <f>SUM(C13:K13)</f>
        <v>18652</v>
      </c>
      <c r="M13" s="554">
        <f>'1-Баланс'!H40</f>
        <v>8661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9995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999</v>
      </c>
      <c r="G17" s="621">
        <f t="shared" si="2"/>
        <v>0</v>
      </c>
      <c r="H17" s="621">
        <f t="shared" si="2"/>
        <v>0</v>
      </c>
      <c r="I17" s="621">
        <f t="shared" si="2"/>
        <v>7658</v>
      </c>
      <c r="J17" s="621">
        <f t="shared" si="2"/>
        <v>0</v>
      </c>
      <c r="K17" s="621">
        <f t="shared" si="2"/>
        <v>0</v>
      </c>
      <c r="L17" s="552">
        <f t="shared" si="1"/>
        <v>18652</v>
      </c>
      <c r="M17" s="622">
        <f t="shared" si="2"/>
        <v>8661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410</v>
      </c>
      <c r="J18" s="552">
        <f>+'1-Баланс'!G33</f>
        <v>0</v>
      </c>
      <c r="K18" s="553"/>
      <c r="L18" s="552">
        <f t="shared" si="1"/>
        <v>410</v>
      </c>
      <c r="M18" s="606">
        <f>+'2-Отчет за доходите'!C43-'2-Отчет за доходите'!G43</f>
        <v>125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53</v>
      </c>
      <c r="J30" s="307"/>
      <c r="K30" s="307"/>
      <c r="L30" s="552">
        <f t="shared" si="1"/>
        <v>53</v>
      </c>
      <c r="M30" s="308">
        <v>556</v>
      </c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9995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999</v>
      </c>
      <c r="G31" s="621">
        <f t="shared" si="6"/>
        <v>0</v>
      </c>
      <c r="H31" s="621">
        <f t="shared" si="6"/>
        <v>0</v>
      </c>
      <c r="I31" s="621">
        <f t="shared" si="6"/>
        <v>8121</v>
      </c>
      <c r="J31" s="621">
        <f t="shared" si="6"/>
        <v>0</v>
      </c>
      <c r="K31" s="621">
        <f t="shared" si="6"/>
        <v>0</v>
      </c>
      <c r="L31" s="552">
        <f t="shared" si="1"/>
        <v>19115</v>
      </c>
      <c r="M31" s="622">
        <f t="shared" si="6"/>
        <v>9342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9995</v>
      </c>
      <c r="D34" s="555">
        <f t="shared" si="7"/>
        <v>0</v>
      </c>
      <c r="E34" s="555">
        <f t="shared" si="7"/>
        <v>0</v>
      </c>
      <c r="F34" s="555">
        <f t="shared" si="7"/>
        <v>999</v>
      </c>
      <c r="G34" s="555">
        <f t="shared" si="7"/>
        <v>0</v>
      </c>
      <c r="H34" s="555">
        <f t="shared" si="7"/>
        <v>0</v>
      </c>
      <c r="I34" s="555">
        <f t="shared" si="7"/>
        <v>8121</v>
      </c>
      <c r="J34" s="555">
        <f t="shared" si="7"/>
        <v>0</v>
      </c>
      <c r="K34" s="555">
        <f t="shared" si="7"/>
        <v>0</v>
      </c>
      <c r="L34" s="619">
        <f t="shared" si="1"/>
        <v>19115</v>
      </c>
      <c r="M34" s="556">
        <f>M31+M32+M33</f>
        <v>9342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69" t="str">
        <f>pdeReportingDate</f>
        <v>03.05.2022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0" t="str">
        <f>authorName</f>
        <v>Гюляй Рахман</v>
      </c>
      <c r="C40" s="670"/>
      <c r="D40" s="670"/>
      <c r="E40" s="670"/>
      <c r="F40" s="670"/>
      <c r="G40" s="670"/>
      <c r="H40" s="670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2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2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2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2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2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2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2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1382</v>
      </c>
      <c r="E13" s="319">
        <v>5</v>
      </c>
      <c r="F13" s="319"/>
      <c r="G13" s="320">
        <f t="shared" si="2"/>
        <v>1387</v>
      </c>
      <c r="H13" s="319"/>
      <c r="I13" s="319"/>
      <c r="J13" s="320">
        <f t="shared" si="3"/>
        <v>1387</v>
      </c>
      <c r="K13" s="319">
        <v>2</v>
      </c>
      <c r="L13" s="319">
        <v>56</v>
      </c>
      <c r="M13" s="319"/>
      <c r="N13" s="320">
        <f t="shared" si="4"/>
        <v>58</v>
      </c>
      <c r="O13" s="319"/>
      <c r="P13" s="319"/>
      <c r="Q13" s="320">
        <f t="shared" si="0"/>
        <v>58</v>
      </c>
      <c r="R13" s="331">
        <f t="shared" si="1"/>
        <v>1329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1382</v>
      </c>
      <c r="E19" s="321">
        <f>SUM(E11:E18)</f>
        <v>5</v>
      </c>
      <c r="F19" s="321">
        <f>SUM(F11:F18)</f>
        <v>0</v>
      </c>
      <c r="G19" s="320">
        <f t="shared" si="2"/>
        <v>1387</v>
      </c>
      <c r="H19" s="321">
        <f>SUM(H11:H18)</f>
        <v>0</v>
      </c>
      <c r="I19" s="321">
        <f>SUM(I11:I18)</f>
        <v>0</v>
      </c>
      <c r="J19" s="320">
        <f t="shared" si="3"/>
        <v>1387</v>
      </c>
      <c r="K19" s="321">
        <f>SUM(K11:K18)</f>
        <v>2</v>
      </c>
      <c r="L19" s="321">
        <f>SUM(L11:L18)</f>
        <v>56</v>
      </c>
      <c r="M19" s="321">
        <f>SUM(M11:M18)</f>
        <v>0</v>
      </c>
      <c r="N19" s="320">
        <f t="shared" si="4"/>
        <v>58</v>
      </c>
      <c r="O19" s="321">
        <f>SUM(O11:O18)</f>
        <v>0</v>
      </c>
      <c r="P19" s="321">
        <f>SUM(P11:P18)</f>
        <v>0</v>
      </c>
      <c r="Q19" s="320">
        <f t="shared" si="0"/>
        <v>58</v>
      </c>
      <c r="R19" s="331">
        <f t="shared" si="1"/>
        <v>1329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726</v>
      </c>
      <c r="E41" s="319"/>
      <c r="F41" s="319"/>
      <c r="G41" s="320">
        <f t="shared" si="2"/>
        <v>726</v>
      </c>
      <c r="H41" s="319"/>
      <c r="I41" s="319"/>
      <c r="J41" s="320">
        <f t="shared" si="3"/>
        <v>726</v>
      </c>
      <c r="K41" s="319">
        <v>287</v>
      </c>
      <c r="L41" s="319"/>
      <c r="M41" s="319"/>
      <c r="N41" s="320">
        <f t="shared" si="4"/>
        <v>287</v>
      </c>
      <c r="O41" s="319"/>
      <c r="P41" s="319"/>
      <c r="Q41" s="320">
        <f t="shared" si="7"/>
        <v>287</v>
      </c>
      <c r="R41" s="331">
        <f t="shared" si="8"/>
        <v>439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2108</v>
      </c>
      <c r="E42" s="340">
        <f>E19+E20+E21+E27+E40+E41</f>
        <v>5</v>
      </c>
      <c r="F42" s="340">
        <f aca="true" t="shared" si="11" ref="F42:R42">F19+F20+F21+F27+F40+F41</f>
        <v>0</v>
      </c>
      <c r="G42" s="340">
        <f t="shared" si="11"/>
        <v>2113</v>
      </c>
      <c r="H42" s="340">
        <f t="shared" si="11"/>
        <v>0</v>
      </c>
      <c r="I42" s="340">
        <f t="shared" si="11"/>
        <v>0</v>
      </c>
      <c r="J42" s="340">
        <f t="shared" si="11"/>
        <v>2113</v>
      </c>
      <c r="K42" s="340">
        <f t="shared" si="11"/>
        <v>289</v>
      </c>
      <c r="L42" s="340">
        <f t="shared" si="11"/>
        <v>56</v>
      </c>
      <c r="M42" s="340">
        <f t="shared" si="11"/>
        <v>0</v>
      </c>
      <c r="N42" s="340">
        <f t="shared" si="11"/>
        <v>345</v>
      </c>
      <c r="O42" s="340">
        <f t="shared" si="11"/>
        <v>0</v>
      </c>
      <c r="P42" s="340">
        <f t="shared" si="11"/>
        <v>0</v>
      </c>
      <c r="Q42" s="340">
        <f t="shared" si="11"/>
        <v>345</v>
      </c>
      <c r="R42" s="341">
        <f t="shared" si="11"/>
        <v>1768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69" t="str">
        <f>pdeReportingDate</f>
        <v>03.05.2022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0" t="str">
        <f>authorName</f>
        <v>Гюляй Рахман</v>
      </c>
      <c r="D47" s="670"/>
      <c r="E47" s="670"/>
      <c r="F47" s="670"/>
      <c r="G47" s="670"/>
      <c r="H47" s="670"/>
      <c r="I47" s="670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2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2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2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2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2"/>
      <c r="C54" s="668"/>
      <c r="D54" s="668"/>
      <c r="E54" s="668"/>
      <c r="F54" s="668"/>
      <c r="G54" s="543"/>
      <c r="H54" s="44"/>
      <c r="I54" s="41"/>
    </row>
    <row r="55" spans="2:9" ht="15.75">
      <c r="B55" s="662"/>
      <c r="C55" s="668"/>
      <c r="D55" s="668"/>
      <c r="E55" s="668"/>
      <c r="F55" s="668"/>
      <c r="G55" s="543"/>
      <c r="H55" s="44"/>
      <c r="I55" s="41"/>
    </row>
    <row r="56" spans="2:9" ht="15.75">
      <c r="B56" s="662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1919</v>
      </c>
      <c r="D30" s="359">
        <v>1919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450</v>
      </c>
      <c r="D31" s="359">
        <v>450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831</v>
      </c>
      <c r="D32" s="359">
        <v>831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144</v>
      </c>
      <c r="D40" s="353">
        <f>SUM(D41:D44)</f>
        <v>0</v>
      </c>
      <c r="E40" s="360">
        <f>SUM(E41:E44)</f>
        <v>144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144</v>
      </c>
      <c r="D44" s="359"/>
      <c r="E44" s="360">
        <f t="shared" si="0"/>
        <v>144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3344</v>
      </c>
      <c r="D45" s="429">
        <f>D26+D30+D31+D33+D32+D34+D35+D40</f>
        <v>3200</v>
      </c>
      <c r="E45" s="430">
        <f>E26+E30+E31+E33+E32+E34+E35+E40</f>
        <v>144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3344</v>
      </c>
      <c r="D46" s="435">
        <f>D45+D23+D21+D11</f>
        <v>3200</v>
      </c>
      <c r="E46" s="436">
        <f>E45+E23+E21+E11</f>
        <v>144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31954</v>
      </c>
      <c r="D58" s="129">
        <f>D59+D61</f>
        <v>0</v>
      </c>
      <c r="E58" s="127">
        <f t="shared" si="1"/>
        <v>31954</v>
      </c>
      <c r="F58" s="389">
        <f>F59+F61</f>
        <v>48696</v>
      </c>
    </row>
    <row r="59" spans="1:6" ht="15.75">
      <c r="A59" s="361" t="s">
        <v>671</v>
      </c>
      <c r="B59" s="126" t="s">
        <v>672</v>
      </c>
      <c r="C59" s="188">
        <v>31954</v>
      </c>
      <c r="D59" s="188"/>
      <c r="E59" s="127">
        <f t="shared" si="1"/>
        <v>31954</v>
      </c>
      <c r="F59" s="187">
        <v>48696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25992</v>
      </c>
      <c r="D65" s="188"/>
      <c r="E65" s="127">
        <f t="shared" si="1"/>
        <v>25992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57946</v>
      </c>
      <c r="D68" s="426">
        <f>D54+D58+D63+D64+D65+D66</f>
        <v>0</v>
      </c>
      <c r="E68" s="427">
        <f t="shared" si="1"/>
        <v>57946</v>
      </c>
      <c r="F68" s="428">
        <f>F54+F58+F63+F64+F65+F66</f>
        <v>48696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1935</v>
      </c>
      <c r="D70" s="188"/>
      <c r="E70" s="127">
        <f t="shared" si="1"/>
        <v>1935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3538</v>
      </c>
      <c r="D77" s="129">
        <f>D78+D80</f>
        <v>3538</v>
      </c>
      <c r="E77" s="129">
        <f>E78+E80</f>
        <v>0</v>
      </c>
      <c r="F77" s="389">
        <f>F78+F80</f>
        <v>260</v>
      </c>
    </row>
    <row r="78" spans="1:6" ht="15.75">
      <c r="A78" s="361" t="s">
        <v>700</v>
      </c>
      <c r="B78" s="126" t="s">
        <v>701</v>
      </c>
      <c r="C78" s="188">
        <v>3538</v>
      </c>
      <c r="D78" s="188">
        <v>3538</v>
      </c>
      <c r="E78" s="127">
        <f t="shared" si="1"/>
        <v>0</v>
      </c>
      <c r="F78" s="187">
        <v>260</v>
      </c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11286</v>
      </c>
      <c r="D82" s="129">
        <f>SUM(D83:D86)</f>
        <v>11286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8056</v>
      </c>
      <c r="D84" s="188">
        <v>8056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3230</v>
      </c>
      <c r="D85" s="188">
        <v>3230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25041</v>
      </c>
      <c r="D87" s="125">
        <f>SUM(D88:D92)+D96</f>
        <v>25041</v>
      </c>
      <c r="E87" s="125">
        <f>SUM(E88:E92)+E96</f>
        <v>0</v>
      </c>
      <c r="F87" s="388">
        <f>SUM(F88:F92)+F96</f>
        <v>16691</v>
      </c>
    </row>
    <row r="88" spans="1:6" ht="15.75">
      <c r="A88" s="361" t="s">
        <v>719</v>
      </c>
      <c r="B88" s="126" t="s">
        <v>720</v>
      </c>
      <c r="C88" s="188">
        <v>9418</v>
      </c>
      <c r="D88" s="188">
        <v>9418</v>
      </c>
      <c r="E88" s="127">
        <f t="shared" si="1"/>
        <v>0</v>
      </c>
      <c r="F88" s="187">
        <f>22181-5490</f>
        <v>16691</v>
      </c>
    </row>
    <row r="89" spans="1:6" ht="15.75">
      <c r="A89" s="361" t="s">
        <v>721</v>
      </c>
      <c r="B89" s="126" t="s">
        <v>722</v>
      </c>
      <c r="C89" s="188">
        <v>203</v>
      </c>
      <c r="D89" s="188">
        <v>203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14905</v>
      </c>
      <c r="D90" s="188">
        <v>14905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16</v>
      </c>
      <c r="D91" s="188">
        <v>16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495</v>
      </c>
      <c r="D92" s="129">
        <f>SUM(D93:D95)</f>
        <v>495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495</v>
      </c>
      <c r="D95" s="188">
        <v>495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</v>
      </c>
      <c r="D96" s="188">
        <v>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</v>
      </c>
      <c r="D97" s="188">
        <v>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39870</v>
      </c>
      <c r="D98" s="424">
        <f>D87+D82+D77+D73+D97</f>
        <v>39870</v>
      </c>
      <c r="E98" s="424">
        <f>E87+E82+E77+E73+E97</f>
        <v>0</v>
      </c>
      <c r="F98" s="425">
        <f>F87+F82+F77+F73+F97</f>
        <v>16951</v>
      </c>
    </row>
    <row r="99" spans="1:6" ht="16.5" thickBot="1">
      <c r="A99" s="403" t="s">
        <v>739</v>
      </c>
      <c r="B99" s="404" t="s">
        <v>740</v>
      </c>
      <c r="C99" s="418">
        <f>C98+C70+C68</f>
        <v>99751</v>
      </c>
      <c r="D99" s="418">
        <f>D98+D70+D68</f>
        <v>39870</v>
      </c>
      <c r="E99" s="418">
        <f>E98+E70+E68</f>
        <v>59881</v>
      </c>
      <c r="F99" s="419">
        <f>F98+F70+F68</f>
        <v>65647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9" t="str">
        <f>pdeReportingDate</f>
        <v>03.05.2022</v>
      </c>
      <c r="C111" s="669"/>
      <c r="D111" s="669"/>
      <c r="E111" s="669"/>
      <c r="F111" s="669"/>
      <c r="G111" s="51"/>
      <c r="H111" s="51"/>
    </row>
    <row r="112" spans="1:8" ht="15.75">
      <c r="A112" s="660"/>
      <c r="B112" s="669"/>
      <c r="C112" s="669"/>
      <c r="D112" s="669"/>
      <c r="E112" s="669"/>
      <c r="F112" s="669"/>
      <c r="G112" s="51"/>
      <c r="H112" s="51"/>
    </row>
    <row r="113" spans="1:8" ht="15.75">
      <c r="A113" s="661" t="s">
        <v>8</v>
      </c>
      <c r="B113" s="670" t="str">
        <f>authorName</f>
        <v>Гюляй Рахман</v>
      </c>
      <c r="C113" s="670"/>
      <c r="D113" s="670"/>
      <c r="E113" s="670"/>
      <c r="F113" s="670"/>
      <c r="G113" s="75"/>
      <c r="H113" s="75"/>
    </row>
    <row r="114" spans="1:8" ht="15.75">
      <c r="A114" s="661"/>
      <c r="B114" s="670"/>
      <c r="C114" s="670"/>
      <c r="D114" s="670"/>
      <c r="E114" s="670"/>
      <c r="F114" s="670"/>
      <c r="G114" s="75"/>
      <c r="H114" s="75"/>
    </row>
    <row r="115" spans="1:8" ht="15.75">
      <c r="A115" s="661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2"/>
      <c r="B116" s="668" t="s">
        <v>951</v>
      </c>
      <c r="C116" s="668"/>
      <c r="D116" s="668"/>
      <c r="E116" s="668"/>
      <c r="F116" s="668"/>
      <c r="G116" s="662"/>
      <c r="H116" s="662"/>
    </row>
    <row r="117" spans="1:8" ht="15.75" customHeight="1">
      <c r="A117" s="662"/>
      <c r="B117" s="668" t="s">
        <v>951</v>
      </c>
      <c r="C117" s="668"/>
      <c r="D117" s="668"/>
      <c r="E117" s="668"/>
      <c r="F117" s="668"/>
      <c r="G117" s="662"/>
      <c r="H117" s="662"/>
    </row>
    <row r="118" spans="1:8" ht="15.75" customHeight="1">
      <c r="A118" s="662"/>
      <c r="B118" s="668" t="s">
        <v>951</v>
      </c>
      <c r="C118" s="668"/>
      <c r="D118" s="668"/>
      <c r="E118" s="668"/>
      <c r="F118" s="668"/>
      <c r="G118" s="662"/>
      <c r="H118" s="662"/>
    </row>
    <row r="119" spans="1:8" ht="15.75" customHeight="1">
      <c r="A119" s="662"/>
      <c r="B119" s="668" t="s">
        <v>951</v>
      </c>
      <c r="C119" s="668"/>
      <c r="D119" s="668"/>
      <c r="E119" s="668"/>
      <c r="F119" s="668"/>
      <c r="G119" s="662"/>
      <c r="H119" s="662"/>
    </row>
    <row r="120" spans="1:8" ht="15.75">
      <c r="A120" s="662"/>
      <c r="B120" s="668"/>
      <c r="C120" s="668"/>
      <c r="D120" s="668"/>
      <c r="E120" s="668"/>
      <c r="F120" s="668"/>
      <c r="G120" s="662"/>
      <c r="H120" s="662"/>
    </row>
    <row r="121" spans="1:8" ht="15.75">
      <c r="A121" s="662"/>
      <c r="B121" s="668"/>
      <c r="C121" s="668"/>
      <c r="D121" s="668"/>
      <c r="E121" s="668"/>
      <c r="F121" s="668"/>
      <c r="G121" s="662"/>
      <c r="H121" s="662"/>
    </row>
    <row r="122" spans="1:8" ht="15.75">
      <c r="A122" s="662"/>
      <c r="B122" s="668"/>
      <c r="C122" s="668"/>
      <c r="D122" s="668"/>
      <c r="E122" s="668"/>
      <c r="F122" s="668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515831771</v>
      </c>
      <c r="D20" s="440"/>
      <c r="E20" s="440"/>
      <c r="F20" s="440">
        <v>45513</v>
      </c>
      <c r="G20" s="440">
        <v>2265</v>
      </c>
      <c r="H20" s="440"/>
      <c r="I20" s="441">
        <f t="shared" si="0"/>
        <v>47778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518005</v>
      </c>
      <c r="D26" s="440"/>
      <c r="E26" s="440"/>
      <c r="F26" s="440">
        <v>6275</v>
      </c>
      <c r="G26" s="440">
        <v>58</v>
      </c>
      <c r="H26" s="440"/>
      <c r="I26" s="441">
        <f t="shared" si="0"/>
        <v>6333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516349776</v>
      </c>
      <c r="D27" s="447">
        <f t="shared" si="2"/>
        <v>0</v>
      </c>
      <c r="E27" s="447">
        <f t="shared" si="2"/>
        <v>0</v>
      </c>
      <c r="F27" s="447">
        <f t="shared" si="2"/>
        <v>51788</v>
      </c>
      <c r="G27" s="447">
        <f t="shared" si="2"/>
        <v>2323</v>
      </c>
      <c r="H27" s="447">
        <f t="shared" si="2"/>
        <v>0</v>
      </c>
      <c r="I27" s="448">
        <f t="shared" si="0"/>
        <v>54111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69" t="str">
        <f>pdeReportingDate</f>
        <v>03.05.2022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0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1" t="s">
        <v>8</v>
      </c>
      <c r="B33" s="670" t="str">
        <f>authorName</f>
        <v>Гюляй Рахман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2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2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2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2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2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2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31.12.2021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128208</v>
      </c>
      <c r="D6" s="643">
        <f aca="true" t="shared" si="0" ref="D6:D15">C6-E6</f>
        <v>0</v>
      </c>
      <c r="E6" s="642">
        <f>'1-Баланс'!G95</f>
        <v>128208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19115</v>
      </c>
      <c r="D7" s="643">
        <f t="shared" si="0"/>
        <v>9120</v>
      </c>
      <c r="E7" s="642">
        <f>'1-Баланс'!G18</f>
        <v>9995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410</v>
      </c>
      <c r="D8" s="643">
        <f t="shared" si="0"/>
        <v>0</v>
      </c>
      <c r="E8" s="642">
        <f>ABS('2-Отчет за доходите'!C44)-ABS('2-Отчет за доходите'!G44)</f>
        <v>410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176</v>
      </c>
      <c r="D9" s="643">
        <f t="shared" si="0"/>
        <v>0</v>
      </c>
      <c r="E9" s="642">
        <f>'3-Отчет за паричния поток'!C45</f>
        <v>176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83</v>
      </c>
      <c r="D10" s="643">
        <f t="shared" si="0"/>
        <v>0</v>
      </c>
      <c r="E10" s="642">
        <f>'3-Отчет за паричния поток'!C46</f>
        <v>83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19115</v>
      </c>
      <c r="D11" s="643">
        <f t="shared" si="0"/>
        <v>0</v>
      </c>
      <c r="E11" s="642">
        <f>'4-Отчет за собствения капитал'!L34</f>
        <v>19115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2022-05-03T15:31:19Z</dcterms:modified>
  <cp:category/>
  <cp:version/>
  <cp:contentType/>
  <cp:contentStatus/>
</cp:coreProperties>
</file>