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VR\DVI\Отчети\2024\Q1 conso\BG\"/>
    </mc:Choice>
  </mc:AlternateContent>
  <xr:revisionPtr revIDLastSave="0" documentId="13_ncr:1_{B39AF724-8191-47E5-BB37-34397D150022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Cover " sheetId="6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'!$A$1:$I$37</definedName>
    <definedName name="_xlnm.Print_Area" localSheetId="3">SCF!$A$1:$E$76</definedName>
    <definedName name="_xlnm.Print_Area" localSheetId="1">SCI!$A$1:$H$79</definedName>
    <definedName name="_xlnm.Print_Area" localSheetId="4">SEQ!$A$1:$W$78</definedName>
    <definedName name="_xlnm.Print_Area" localSheetId="2">SFP!$A$1:$H$89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SCF!$72:$65538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SCF!$A$1:$F$40</definedName>
    <definedName name="Z_2BD2C2C3_AF9C_11D6_9CEF_00D009775214_.wvu.Rows" localSheetId="3" hidden="1">SCF!$70:$65538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SCF!$72:$65538,SCF!$54:$55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SEQ!$A$1:$S$60</definedName>
    <definedName name="Z_9656BBF7_C4A3_41EC_B0C6_A21B380E3C2F_.wvu.Rows" localSheetId="3" hidden="1">SCF!$72:$65538,SCF!$54:$55</definedName>
  </definedNames>
  <calcPr calcId="191029"/>
</workbook>
</file>

<file path=xl/calcChain.xml><?xml version="1.0" encoding="utf-8"?>
<calcChain xmlns="http://schemas.openxmlformats.org/spreadsheetml/2006/main">
  <c r="D33" i="3" l="1"/>
  <c r="D41" i="2" l="1"/>
  <c r="D34" i="3" l="1"/>
  <c r="D38" i="3" s="1"/>
  <c r="C26" i="4"/>
  <c r="F33" i="3" l="1"/>
  <c r="F22" i="2" l="1"/>
  <c r="Q50" i="5" l="1"/>
  <c r="S40" i="5"/>
  <c r="W40" i="5" s="1"/>
  <c r="A61" i="2" l="1"/>
  <c r="C50" i="4"/>
  <c r="E50" i="4" l="1"/>
  <c r="E34" i="4"/>
  <c r="E18" i="4"/>
  <c r="S52" i="5" l="1"/>
  <c r="W52" i="5" s="1"/>
  <c r="S51" i="5"/>
  <c r="W51" i="5" s="1"/>
  <c r="S48" i="5"/>
  <c r="W48" i="5" s="1"/>
  <c r="S44" i="5"/>
  <c r="W44" i="5" s="1"/>
  <c r="S43" i="5"/>
  <c r="W43" i="5" s="1"/>
  <c r="S37" i="5"/>
  <c r="W37" i="5" s="1"/>
  <c r="S36" i="5"/>
  <c r="W36" i="5" s="1"/>
  <c r="S35" i="5"/>
  <c r="W35" i="5" s="1"/>
  <c r="S34" i="5"/>
  <c r="W34" i="5" s="1"/>
  <c r="S33" i="5"/>
  <c r="W33" i="5" s="1"/>
  <c r="S30" i="5"/>
  <c r="W30" i="5" s="1"/>
  <c r="S29" i="5"/>
  <c r="W29" i="5" s="1"/>
  <c r="S27" i="5"/>
  <c r="W27" i="5" s="1"/>
  <c r="S25" i="5"/>
  <c r="W25" i="5" s="1"/>
  <c r="S22" i="5"/>
  <c r="W22" i="5" s="1"/>
  <c r="V50" i="5"/>
  <c r="U50" i="5"/>
  <c r="T50" i="5"/>
  <c r="R50" i="5"/>
  <c r="P50" i="5"/>
  <c r="O50" i="5"/>
  <c r="N50" i="5"/>
  <c r="M50" i="5"/>
  <c r="L50" i="5"/>
  <c r="K50" i="5"/>
  <c r="J50" i="5"/>
  <c r="I50" i="5"/>
  <c r="H50" i="5"/>
  <c r="G50" i="5"/>
  <c r="F50" i="5"/>
  <c r="E50" i="5"/>
  <c r="C50" i="5"/>
  <c r="V47" i="5"/>
  <c r="U47" i="5"/>
  <c r="T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V42" i="5"/>
  <c r="U42" i="5"/>
  <c r="T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T32" i="5"/>
  <c r="U32" i="5"/>
  <c r="V32" i="5"/>
  <c r="C32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C28" i="5"/>
  <c r="S16" i="5"/>
  <c r="W16" i="5" s="1"/>
  <c r="S15" i="5"/>
  <c r="W15" i="5" s="1"/>
  <c r="S10" i="5"/>
  <c r="W10" i="5" s="1"/>
  <c r="D14" i="5"/>
  <c r="E14" i="5"/>
  <c r="E20" i="5" s="1"/>
  <c r="F14" i="5"/>
  <c r="G14" i="5"/>
  <c r="G20" i="5" s="1"/>
  <c r="H14" i="5"/>
  <c r="I14" i="5"/>
  <c r="I20" i="5" s="1"/>
  <c r="J14" i="5"/>
  <c r="K14" i="5"/>
  <c r="K20" i="5" s="1"/>
  <c r="L14" i="5"/>
  <c r="M14" i="5"/>
  <c r="M20" i="5" s="1"/>
  <c r="N14" i="5"/>
  <c r="O14" i="5"/>
  <c r="O20" i="5" s="1"/>
  <c r="P14" i="5"/>
  <c r="Q14" i="5"/>
  <c r="R14" i="5"/>
  <c r="T14" i="5"/>
  <c r="U14" i="5"/>
  <c r="U20" i="5" s="1"/>
  <c r="V14" i="5"/>
  <c r="C14" i="5"/>
  <c r="C20" i="5" s="1"/>
  <c r="G56" i="5" l="1"/>
  <c r="C56" i="5"/>
  <c r="O56" i="5"/>
  <c r="M56" i="5"/>
  <c r="E56" i="5"/>
  <c r="I56" i="5"/>
  <c r="K56" i="5"/>
  <c r="U56" i="5"/>
  <c r="S47" i="5"/>
  <c r="W47" i="5" s="1"/>
  <c r="V20" i="5"/>
  <c r="H20" i="5"/>
  <c r="P20" i="5"/>
  <c r="N56" i="5"/>
  <c r="F56" i="5"/>
  <c r="P56" i="5"/>
  <c r="H56" i="5"/>
  <c r="S42" i="5"/>
  <c r="W42" i="5" s="1"/>
  <c r="N20" i="5"/>
  <c r="F20" i="5"/>
  <c r="S50" i="5"/>
  <c r="W50" i="5" s="1"/>
  <c r="L20" i="5"/>
  <c r="R20" i="5"/>
  <c r="D20" i="5"/>
  <c r="J20" i="5"/>
  <c r="S14" i="5"/>
  <c r="W14" i="5" s="1"/>
  <c r="S32" i="5"/>
  <c r="W32" i="5" s="1"/>
  <c r="V56" i="5"/>
  <c r="L56" i="5"/>
  <c r="R56" i="5"/>
  <c r="J56" i="5"/>
  <c r="S28" i="5"/>
  <c r="Q54" i="5"/>
  <c r="W28" i="5" l="1"/>
  <c r="S54" i="5"/>
  <c r="W54" i="5" s="1"/>
  <c r="Q56" i="5"/>
  <c r="S56" i="5" s="1"/>
  <c r="W56" i="5" s="1"/>
  <c r="C34" i="4"/>
  <c r="F38" i="2" l="1"/>
  <c r="D38" i="2"/>
  <c r="F43" i="2" l="1"/>
  <c r="F44" i="2" s="1"/>
  <c r="F23" i="2"/>
  <c r="E52" i="4" l="1"/>
  <c r="A59" i="5"/>
  <c r="F17" i="3" l="1"/>
  <c r="Q18" i="5"/>
  <c r="Q20" i="5" s="1"/>
  <c r="S18" i="5" l="1"/>
  <c r="W18" i="5" s="1"/>
  <c r="S20" i="5"/>
  <c r="W20" i="5" s="1"/>
  <c r="D43" i="2"/>
  <c r="D44" i="2" s="1"/>
  <c r="F19" i="2" l="1"/>
  <c r="F28" i="2" s="1"/>
  <c r="F33" i="2" l="1"/>
  <c r="F46" i="2" s="1"/>
  <c r="F60" i="3"/>
  <c r="B56" i="5" l="1"/>
  <c r="D19" i="2" l="1"/>
  <c r="F49" i="3" l="1"/>
  <c r="F62" i="3" s="1"/>
  <c r="F34" i="3"/>
  <c r="F38" i="3" s="1"/>
  <c r="F24" i="3"/>
  <c r="F64" i="3" l="1"/>
  <c r="F26" i="3"/>
  <c r="A58" i="4" l="1"/>
  <c r="D49" i="3" l="1"/>
  <c r="D60" i="3"/>
  <c r="D24" i="3"/>
  <c r="D17" i="3"/>
  <c r="B20" i="5"/>
  <c r="B10" i="5"/>
  <c r="A1" i="5"/>
  <c r="C18" i="4"/>
  <c r="A1" i="4"/>
  <c r="A1" i="3"/>
  <c r="A68" i="2"/>
  <c r="A67" i="2"/>
  <c r="A1" i="2"/>
  <c r="D23" i="2"/>
  <c r="D28" i="2" s="1"/>
  <c r="E56" i="4" l="1"/>
  <c r="D33" i="2"/>
  <c r="D46" i="2" s="1"/>
  <c r="D62" i="3"/>
  <c r="D64" i="3" s="1"/>
  <c r="D26" i="3"/>
  <c r="C52" i="4"/>
  <c r="C56" i="4" l="1"/>
</calcChain>
</file>

<file path=xl/sharedStrings.xml><?xml version="1.0" encoding="utf-8"?>
<sst xmlns="http://schemas.openxmlformats.org/spreadsheetml/2006/main" count="261" uniqueCount="208">
  <si>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</si>
  <si>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</si>
  <si>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</si>
  <si>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</si>
  <si>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</si>
  <si>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</si>
  <si>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</si>
  <si>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</si>
  <si>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</si>
  <si>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</si>
  <si>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</si>
  <si>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</si>
  <si>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Обслужващи банки: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</si>
  <si>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</si>
  <si>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</si>
  <si>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</si>
  <si>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</si>
  <si>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</si>
  <si>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</si>
  <si>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</si>
  <si>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</si>
  <si>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</si>
  <si>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</si>
  <si>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</si>
  <si>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</si>
  <si>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</si>
  <si>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</si>
  <si>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</si>
  <si>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</si>
  <si>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</si>
  <si>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</si>
  <si>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</si>
  <si>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</si>
  <si>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</si>
  <si>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</si>
  <si>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</si>
  <si>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</si>
  <si>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</si>
  <si>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</si>
  <si>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</si>
  <si>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</si>
  <si>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</si>
  <si>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</si>
  <si>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</si>
  <si>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</si>
  <si>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</si>
  <si>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</si>
  <si>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</si>
  <si>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</si>
  <si>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</si>
  <si>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</si>
  <si>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</si>
  <si>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</si>
  <si>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</si>
  <si>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</si>
  <si>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</si>
  <si>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</si>
  <si>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</si>
  <si>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</si>
  <si>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</si>
  <si>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</si>
  <si>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</si>
  <si>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</si>
  <si>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</si>
  <si>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</si>
  <si>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</si>
  <si>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</si>
  <si>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</si>
  <si>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</si>
  <si>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</si>
  <si>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</si>
  <si>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</si>
  <si>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</si>
  <si>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</si>
  <si>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</si>
  <si>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</si>
  <si>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</si>
  <si>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</si>
  <si>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</si>
  <si>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</si>
  <si>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</si>
  <si>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</si>
  <si>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</si>
  <si>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</si>
  <si>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</si>
  <si>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</si>
  <si>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</si>
  <si>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</si>
  <si>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</si>
  <si>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</si>
  <si>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</si>
  <si>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</si>
  <si>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</si>
  <si>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 xml:space="preserve">* увеличение на участия в дъщерни дружества </t>
  </si>
  <si>
    <t>* намаление на участия в дъщерни дружества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</si>
  <si>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</si>
  <si>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</si>
  <si>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</si>
  <si>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</si>
  <si>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</si>
  <si>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</si>
  <si>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</si>
  <si>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</si>
  <si>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</si>
  <si>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</si>
  <si>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</si>
  <si>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</si>
  <si>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</si>
  <si>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</si>
  <si>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</si>
  <si>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</si>
  <si>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</si>
  <si>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</si>
  <si>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</si>
  <si>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</si>
  <si>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</si>
  <si>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</si>
  <si>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</si>
  <si>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</si>
  <si>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</si>
  <si>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</si>
  <si>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</si>
  <si>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</si>
  <si>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</si>
  <si>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</si>
  <si>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Платени данъци върху печалбата</t>
  </si>
  <si>
    <t>Бейкър Тили Клиту и Партньори ООД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</si>
  <si>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</si>
  <si>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</si>
  <si>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</si>
  <si>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</si>
  <si>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</si>
  <si>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</si>
  <si>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</si>
  <si>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</si>
  <si>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</si>
  <si>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</si>
  <si>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</si>
  <si>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</si>
  <si>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</si>
  <si>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</si>
  <si>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</si>
  <si>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</si>
  <si>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</si>
  <si>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</si>
  <si>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</si>
  <si>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</si>
  <si>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</si>
  <si>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</si>
  <si>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Друг всеобхватен доход за периода, нетно от данък</t>
  </si>
  <si>
    <t>Плащания по лизинг</t>
  </si>
  <si>
    <t>Задължения по лизинг</t>
  </si>
  <si>
    <t xml:space="preserve">* дивиденти </t>
  </si>
  <si>
    <t>Иван Бадински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</si>
  <si>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</si>
  <si>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</si>
  <si>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</si>
  <si>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</si>
  <si>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Получени правителствени финансирания</t>
  </si>
  <si>
    <t>Печалба от придобиване на и освобождаване от дъщерни дружества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</si>
  <si>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</si>
  <si>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</si>
  <si>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</si>
  <si>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</si>
  <si>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Други капиталови компоненти (резерв по издадени варанти)</t>
  </si>
  <si>
    <t>Ефекти от продадени права по издадени варанти</t>
  </si>
  <si>
    <t>Бисера Лазарова</t>
  </si>
  <si>
    <t>Симеон Донев</t>
  </si>
  <si>
    <t>Дял от другия всеобхватен доход на асоциирани дружества</t>
  </si>
  <si>
    <t>КБС Банк България ЕАД</t>
  </si>
  <si>
    <t>Ситибанк Европа АД, клон България</t>
  </si>
  <si>
    <t>Общинска Банка АД</t>
  </si>
  <si>
    <t>Салдо на 1 януари 2023 година</t>
  </si>
  <si>
    <t>Промени в собствения капитал за 2023 година</t>
  </si>
  <si>
    <t>Нетна печалба на акция с намалена стойност</t>
  </si>
  <si>
    <t>Предоставени заеми на други предприятия</t>
  </si>
  <si>
    <t xml:space="preserve">Прокурист: </t>
  </si>
  <si>
    <t>Възстановени заеми предоставени на свързани предприятия</t>
  </si>
  <si>
    <t>Постъпления от такси по поръчителства</t>
  </si>
  <si>
    <t>Други капиталови компоненти, в т.ч.:</t>
  </si>
  <si>
    <t xml:space="preserve"> * емисионна стойност</t>
  </si>
  <si>
    <t xml:space="preserve"> * транзакционни разходи</t>
  </si>
  <si>
    <t>Възстановени данъци върху печалбата</t>
  </si>
  <si>
    <t xml:space="preserve">Възстановени заеми, предоставени на други предприятия </t>
  </si>
  <si>
    <t>Плащания за придобиване на дъщерни дружества, нетно от получени парични средства</t>
  </si>
  <si>
    <t>Стефан Вачев</t>
  </si>
  <si>
    <t>Постъпления / (плащания) свързани с други капиталови компоненти (варанти), нетно</t>
  </si>
  <si>
    <t xml:space="preserve">Нетна печалба за годината, отнасяща се към: </t>
  </si>
  <si>
    <t>31 декември 2023              BGN'000</t>
  </si>
  <si>
    <t>Постъпления от емитиран капитал</t>
  </si>
  <si>
    <t>Емисия на капитал</t>
  </si>
  <si>
    <t>за тримесечния период, завършващ на 31 март 2024 година</t>
  </si>
  <si>
    <t>1 януари- 31 март 2023</t>
  </si>
  <si>
    <t>1 януари- 31 март 2024</t>
  </si>
  <si>
    <t>ОБЩО ВСЕОБХВАТЕН ДОХОД ЗА ПЕРИОДА</t>
  </si>
  <si>
    <t>Общ всеобхватен доход за периода, отнасящ се към:</t>
  </si>
  <si>
    <t>Нетна печалба за периода</t>
  </si>
  <si>
    <t>към 31 март 2024 година</t>
  </si>
  <si>
    <t>31 март 2024              BGN'000</t>
  </si>
  <si>
    <t>Парични средства и парични еквиваленти на 31 март</t>
  </si>
  <si>
    <t xml:space="preserve">Общ всеобхватен доход за периода, в т.ч.: </t>
  </si>
  <si>
    <t xml:space="preserve"> * нетна печалба за периода</t>
  </si>
  <si>
    <t>Салдо на 31 март 2023 година</t>
  </si>
  <si>
    <t>Салдо на 1 януари 2024 година</t>
  </si>
  <si>
    <t>Промени в собствения капитал за 2024 година</t>
  </si>
  <si>
    <t>Салдо на 31 март 2024 година</t>
  </si>
  <si>
    <t>14, 15</t>
  </si>
  <si>
    <t>Приложенията на страници от 5 до 142 са неразделна част от консолидирания финансов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</si>
</sst>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л_в_._-;\-* #,##0.00\ _л_в_._-;_-* &quot;-&quot;??\ _л_в_._-;_-@_-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name val="Times New Roman"/>
      <family val="1"/>
    </font>
    <font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47">
    <xf numFmtId="0" fontId="0" fillId="0" borderId="0"/>
    <xf numFmtId="0" fontId="12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2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7" fillId="0" borderId="0"/>
    <xf numFmtId="0" fontId="75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5" fillId="0" borderId="0"/>
    <xf numFmtId="0" fontId="76" fillId="0" borderId="0"/>
    <xf numFmtId="9" fontId="25" fillId="0" borderId="0" applyFont="0" applyFill="0" applyBorder="0" applyAlignment="0" applyProtection="0"/>
    <xf numFmtId="0" fontId="76" fillId="0" borderId="0"/>
    <xf numFmtId="0" fontId="77" fillId="0" borderId="0"/>
    <xf numFmtId="166" fontId="17" fillId="0" borderId="0" applyFont="0" applyFill="0" applyBorder="0" applyAlignment="0" applyProtection="0"/>
    <xf numFmtId="0" fontId="17" fillId="0" borderId="0"/>
    <xf numFmtId="0" fontId="78" fillId="0" borderId="0"/>
    <xf numFmtId="9" fontId="17" fillId="0" borderId="0" applyFont="0" applyFill="0" applyBorder="0" applyAlignment="0" applyProtection="0"/>
    <xf numFmtId="0" fontId="17" fillId="0" borderId="0"/>
    <xf numFmtId="0" fontId="77" fillId="0" borderId="0"/>
    <xf numFmtId="0" fontId="6" fillId="0" borderId="0"/>
    <xf numFmtId="0" fontId="79" fillId="0" borderId="0"/>
    <xf numFmtId="0" fontId="5" fillId="0" borderId="0"/>
    <xf numFmtId="0" fontId="17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/>
    <xf numFmtId="9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17" fillId="0" borderId="0"/>
    <xf numFmtId="0" fontId="25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4" fillId="0" borderId="0"/>
    <xf numFmtId="0" fontId="25" fillId="0" borderId="0"/>
    <xf numFmtId="0" fontId="4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5" fillId="5" borderId="9" applyNumberFormat="0" applyAlignment="0" applyProtection="0"/>
    <xf numFmtId="0" fontId="96" fillId="6" borderId="10" applyNumberFormat="0" applyAlignment="0" applyProtection="0"/>
    <xf numFmtId="0" fontId="97" fillId="6" borderId="9" applyNumberFormat="0" applyAlignment="0" applyProtection="0"/>
    <xf numFmtId="0" fontId="98" fillId="0" borderId="11" applyNumberFormat="0" applyFill="0" applyAlignment="0" applyProtection="0"/>
    <xf numFmtId="0" fontId="99" fillId="7" borderId="12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4" applyNumberFormat="0" applyFill="0" applyAlignment="0" applyProtection="0"/>
    <xf numFmtId="0" fontId="10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0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0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0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04" fillId="0" borderId="0"/>
    <xf numFmtId="166" fontId="25" fillId="0" borderId="0" applyFont="0" applyFill="0" applyBorder="0" applyAlignment="0" applyProtection="0"/>
    <xf numFmtId="0" fontId="3" fillId="0" borderId="0"/>
    <xf numFmtId="0" fontId="26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81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0" fillId="0" borderId="0"/>
    <xf numFmtId="0" fontId="26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77" fillId="0" borderId="0"/>
    <xf numFmtId="0" fontId="17" fillId="0" borderId="0"/>
    <xf numFmtId="0" fontId="26" fillId="0" borderId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78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25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5" fillId="0" borderId="0"/>
    <xf numFmtId="0" fontId="76" fillId="0" borderId="0"/>
    <xf numFmtId="9" fontId="25" fillId="0" borderId="0" applyFont="0" applyFill="0" applyBorder="0" applyAlignment="0" applyProtection="0"/>
    <xf numFmtId="165" fontId="83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76" fillId="0" borderId="0"/>
    <xf numFmtId="0" fontId="17" fillId="0" borderId="0"/>
    <xf numFmtId="9" fontId="78" fillId="0" borderId="0" applyFont="0" applyFill="0" applyBorder="0" applyAlignment="0" applyProtection="0"/>
    <xf numFmtId="0" fontId="17" fillId="0" borderId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77" fillId="0" borderId="0"/>
    <xf numFmtId="166" fontId="17" fillId="0" borderId="0" applyFont="0" applyFill="0" applyBorder="0" applyAlignment="0" applyProtection="0"/>
    <xf numFmtId="0" fontId="78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" fillId="0" borderId="0"/>
    <xf numFmtId="0" fontId="25" fillId="0" borderId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07" fillId="0" borderId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10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166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170" fontId="109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76" fillId="0" borderId="0"/>
    <xf numFmtId="0" fontId="17" fillId="0" borderId="0"/>
    <xf numFmtId="0" fontId="3" fillId="0" borderId="0"/>
    <xf numFmtId="0" fontId="109" fillId="0" borderId="0"/>
    <xf numFmtId="0" fontId="107" fillId="0" borderId="0"/>
    <xf numFmtId="0" fontId="77" fillId="0" borderId="0"/>
    <xf numFmtId="0" fontId="110" fillId="0" borderId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1" fillId="0" borderId="0"/>
    <xf numFmtId="0" fontId="17" fillId="0" borderId="0"/>
    <xf numFmtId="9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1" fillId="0" borderId="0"/>
    <xf numFmtId="0" fontId="77" fillId="0" borderId="0"/>
    <xf numFmtId="165" fontId="25" fillId="0" borderId="0" applyFont="0" applyFill="0" applyBorder="0" applyAlignment="0" applyProtection="0"/>
    <xf numFmtId="0" fontId="3" fillId="0" borderId="15" applyFont="0" applyFill="0" applyAlignment="0" applyProtection="0"/>
    <xf numFmtId="0" fontId="78" fillId="0" borderId="0"/>
    <xf numFmtId="166" fontId="17" fillId="0" borderId="0" applyFont="0" applyFill="0" applyBorder="0" applyAlignment="0" applyProtection="0"/>
    <xf numFmtId="9" fontId="112" fillId="0" borderId="0" applyFont="0" applyFill="0" applyBorder="0" applyAlignment="0" applyProtection="0"/>
    <xf numFmtId="166" fontId="7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5" fillId="0" borderId="0"/>
    <xf numFmtId="166" fontId="107" fillId="0" borderId="0" applyFont="0" applyFill="0" applyBorder="0" applyAlignment="0" applyProtection="0"/>
    <xf numFmtId="0" fontId="82" fillId="0" borderId="0"/>
    <xf numFmtId="9" fontId="76" fillId="0" borderId="0" applyFont="0" applyFill="0" applyBorder="0" applyAlignment="0" applyProtection="0"/>
    <xf numFmtId="174" fontId="105" fillId="33" borderId="16" applyFill="0" applyBorder="0">
      <alignment horizontal="center" vertical="center" wrapText="1"/>
      <protection locked="0"/>
    </xf>
    <xf numFmtId="0" fontId="107" fillId="0" borderId="0"/>
    <xf numFmtId="165" fontId="81" fillId="0" borderId="0" applyFont="0" applyFill="0" applyBorder="0" applyAlignment="0" applyProtection="0"/>
    <xf numFmtId="0" fontId="107" fillId="0" borderId="0"/>
    <xf numFmtId="0" fontId="15" fillId="0" borderId="0"/>
    <xf numFmtId="0" fontId="3" fillId="0" borderId="15" applyFont="0" applyFill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77" fillId="0" borderId="0"/>
    <xf numFmtId="166" fontId="77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77" fillId="0" borderId="0"/>
    <xf numFmtId="0" fontId="77" fillId="0" borderId="0"/>
    <xf numFmtId="0" fontId="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66" fontId="77" fillId="0" borderId="0" applyFont="0" applyFill="0" applyBorder="0" applyAlignment="0" applyProtection="0"/>
    <xf numFmtId="0" fontId="2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7" fillId="0" borderId="0"/>
    <xf numFmtId="0" fontId="17" fillId="0" borderId="0"/>
    <xf numFmtId="166" fontId="107" fillId="0" borderId="0" applyFont="0" applyFill="0" applyBorder="0" applyAlignment="0" applyProtection="0"/>
    <xf numFmtId="0" fontId="107" fillId="0" borderId="0"/>
    <xf numFmtId="0" fontId="77" fillId="0" borderId="0"/>
    <xf numFmtId="0" fontId="3" fillId="0" borderId="0"/>
    <xf numFmtId="166" fontId="10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107" fillId="0" borderId="0"/>
    <xf numFmtId="0" fontId="3" fillId="0" borderId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9" fontId="8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2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8" fillId="0" borderId="0" applyFont="0" applyFill="0" applyBorder="0" applyAlignment="0" applyProtection="0"/>
    <xf numFmtId="176" fontId="108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0"/>
    <xf numFmtId="0" fontId="17" fillId="0" borderId="0"/>
    <xf numFmtId="165" fontId="10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83" fillId="0" borderId="0" applyFont="0" applyFill="0" applyBorder="0" applyAlignment="0" applyProtection="0"/>
    <xf numFmtId="0" fontId="78" fillId="0" borderId="0"/>
    <xf numFmtId="9" fontId="25" fillId="0" borderId="0" applyFont="0" applyFill="0" applyBorder="0" applyAlignment="0" applyProtection="0"/>
    <xf numFmtId="0" fontId="78" fillId="0" borderId="0"/>
    <xf numFmtId="0" fontId="77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9" applyNumberFormat="0" applyAlignment="0" applyProtection="0"/>
    <xf numFmtId="0" fontId="96" fillId="6" borderId="10" applyNumberFormat="0" applyAlignment="0" applyProtection="0"/>
    <xf numFmtId="0" fontId="97" fillId="6" borderId="9" applyNumberFormat="0" applyAlignment="0" applyProtection="0"/>
    <xf numFmtId="0" fontId="98" fillId="0" borderId="11" applyNumberFormat="0" applyFill="0" applyAlignment="0" applyProtection="0"/>
    <xf numFmtId="0" fontId="99" fillId="7" borderId="12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4" applyNumberFormat="0" applyFill="0" applyAlignment="0" applyProtection="0"/>
    <xf numFmtId="0" fontId="10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03" fillId="32" borderId="0" applyNumberFormat="0" applyBorder="0" applyAlignment="0" applyProtection="0"/>
    <xf numFmtId="166" fontId="77" fillId="0" borderId="0" applyFont="0" applyFill="0" applyBorder="0" applyAlignment="0" applyProtection="0"/>
    <xf numFmtId="0" fontId="3" fillId="0" borderId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77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77" fillId="0" borderId="0" applyFont="0" applyFill="0" applyBorder="0" applyAlignment="0" applyProtection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Protection="0">
      <alignment horizontal="center" vertical="center" wrapText="1"/>
    </xf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81" fillId="0" borderId="0"/>
    <xf numFmtId="165" fontId="81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78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09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17" fillId="0" borderId="0"/>
    <xf numFmtId="0" fontId="3" fillId="0" borderId="0"/>
    <xf numFmtId="0" fontId="109" fillId="0" borderId="0"/>
    <xf numFmtId="0" fontId="17" fillId="0" borderId="0"/>
    <xf numFmtId="0" fontId="107" fillId="0" borderId="0"/>
    <xf numFmtId="0" fontId="77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3" fillId="0" borderId="0" applyNumberFormat="0" applyFill="0" applyBorder="0" applyAlignment="0" applyProtection="0"/>
    <xf numFmtId="0" fontId="94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114" fillId="0" borderId="0" applyNumberFormat="0" applyFill="0" applyBorder="0" applyAlignment="0" applyProtection="0"/>
    <xf numFmtId="0" fontId="3" fillId="0" borderId="0"/>
    <xf numFmtId="0" fontId="3" fillId="0" borderId="0"/>
    <xf numFmtId="9" fontId="77" fillId="0" borderId="0" applyFont="0" applyFill="0" applyBorder="0" applyAlignment="0" applyProtection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80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26" fillId="0" borderId="0"/>
    <xf numFmtId="165" fontId="8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77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77" fillId="0" borderId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20" fillId="3" borderId="0" applyNumberFormat="0" applyBorder="0" applyAlignment="0" applyProtection="0"/>
    <xf numFmtId="0" fontId="121" fillId="4" borderId="0" applyNumberFormat="0" applyBorder="0" applyAlignment="0" applyProtection="0"/>
    <xf numFmtId="0" fontId="122" fillId="5" borderId="9" applyNumberFormat="0" applyAlignment="0" applyProtection="0"/>
    <xf numFmtId="0" fontId="123" fillId="6" borderId="10" applyNumberFormat="0" applyAlignment="0" applyProtection="0"/>
    <xf numFmtId="0" fontId="124" fillId="6" borderId="9" applyNumberFormat="0" applyAlignment="0" applyProtection="0"/>
    <xf numFmtId="0" fontId="125" fillId="0" borderId="11" applyNumberFormat="0" applyFill="0" applyAlignment="0" applyProtection="0"/>
    <xf numFmtId="0" fontId="126" fillId="7" borderId="12" applyNumberFormat="0" applyAlignment="0" applyProtection="0"/>
    <xf numFmtId="0" fontId="127" fillId="0" borderId="0" applyNumberFormat="0" applyFill="0" applyBorder="0" applyAlignment="0" applyProtection="0"/>
    <xf numFmtId="0" fontId="77" fillId="8" borderId="13" applyNumberFormat="0" applyFont="0" applyAlignment="0" applyProtection="0"/>
    <xf numFmtId="0" fontId="128" fillId="0" borderId="0" applyNumberFormat="0" applyFill="0" applyBorder="0" applyAlignment="0" applyProtection="0"/>
    <xf numFmtId="0" fontId="129" fillId="0" borderId="14" applyNumberFormat="0" applyFill="0" applyAlignment="0" applyProtection="0"/>
    <xf numFmtId="0" fontId="130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13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130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130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130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130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165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3" fillId="0" borderId="15" applyFont="0" applyFill="0" applyAlignment="0" applyProtection="0"/>
    <xf numFmtId="0" fontId="77" fillId="0" borderId="0"/>
    <xf numFmtId="0" fontId="25" fillId="0" borderId="0"/>
    <xf numFmtId="0" fontId="107" fillId="0" borderId="0"/>
    <xf numFmtId="165" fontId="17" fillId="0" borderId="0" applyFont="0" applyFill="0" applyBorder="0" applyAlignment="0" applyProtection="0"/>
    <xf numFmtId="0" fontId="2" fillId="0" borderId="0"/>
    <xf numFmtId="0" fontId="2" fillId="0" borderId="0"/>
    <xf numFmtId="165" fontId="81" fillId="0" borderId="0" applyFont="0" applyFill="0" applyBorder="0" applyAlignment="0" applyProtection="0"/>
    <xf numFmtId="165" fontId="8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" fillId="0" borderId="0"/>
    <xf numFmtId="0" fontId="2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15" applyFont="0" applyFill="0" applyAlignment="0" applyProtection="0"/>
    <xf numFmtId="166" fontId="107" fillId="0" borderId="0" applyFont="0" applyFill="0" applyBorder="0" applyAlignment="0" applyProtection="0"/>
    <xf numFmtId="0" fontId="2" fillId="0" borderId="15" applyFont="0" applyFill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107" fillId="0" borderId="0" applyFont="0" applyFill="0" applyBorder="0" applyAlignment="0" applyProtection="0"/>
    <xf numFmtId="0" fontId="2" fillId="0" borderId="0"/>
    <xf numFmtId="166" fontId="10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2" fillId="0" borderId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17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" fillId="0" borderId="15" applyFont="0" applyFill="0" applyAlignment="0" applyProtection="0"/>
  </cellStyleXfs>
  <cellXfs count="342">
    <xf numFmtId="0" fontId="0" fillId="0" borderId="0" xfId="0"/>
    <xf numFmtId="0" fontId="9" fillId="0" borderId="0" xfId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/>
    <xf numFmtId="0" fontId="20" fillId="0" borderId="0" xfId="0" applyFont="1" applyAlignment="1">
      <alignment horizontal="left" vertical="center" wrapText="1"/>
    </xf>
    <xf numFmtId="41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41" fontId="19" fillId="0" borderId="2" xfId="0" applyNumberFormat="1" applyFont="1" applyBorder="1" applyAlignment="1">
      <alignment horizontal="right"/>
    </xf>
    <xf numFmtId="0" fontId="23" fillId="0" borderId="0" xfId="0" applyFont="1" applyAlignment="1">
      <alignment horizontal="left" vertical="center"/>
    </xf>
    <xf numFmtId="43" fontId="19" fillId="0" borderId="0" xfId="0" applyNumberFormat="1" applyFont="1" applyAlignment="1">
      <alignment horizontal="right"/>
    </xf>
    <xf numFmtId="41" fontId="19" fillId="0" borderId="0" xfId="0" applyNumberFormat="1" applyFont="1" applyAlignment="1">
      <alignment horizontal="right"/>
    </xf>
    <xf numFmtId="41" fontId="20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7" fontId="20" fillId="0" borderId="0" xfId="11" applyNumberFormat="1" applyFont="1" applyFill="1" applyBorder="1"/>
    <xf numFmtId="0" fontId="25" fillId="0" borderId="0" xfId="0" applyFont="1" applyAlignment="1">
      <alignment horizontal="center"/>
    </xf>
    <xf numFmtId="167" fontId="20" fillId="0" borderId="0" xfId="0" applyNumberFormat="1" applyFont="1"/>
    <xf numFmtId="0" fontId="27" fillId="0" borderId="0" xfId="0" applyFont="1" applyAlignment="1">
      <alignment horizontal="center"/>
    </xf>
    <xf numFmtId="41" fontId="23" fillId="0" borderId="0" xfId="11" applyNumberFormat="1" applyFont="1" applyFill="1" applyBorder="1" applyAlignment="1"/>
    <xf numFmtId="41" fontId="27" fillId="0" borderId="0" xfId="0" applyNumberFormat="1" applyFont="1" applyAlignment="1">
      <alignment horizontal="center"/>
    </xf>
    <xf numFmtId="0" fontId="26" fillId="0" borderId="0" xfId="6" applyFont="1" applyAlignment="1">
      <alignment horizontal="center"/>
    </xf>
    <xf numFmtId="41" fontId="26" fillId="0" borderId="0" xfId="6" applyNumberFormat="1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6" fillId="0" borderId="0" xfId="6" applyFont="1" applyAlignment="1">
      <alignment horizontal="left" vertical="center"/>
    </xf>
    <xf numFmtId="41" fontId="26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/>
    </xf>
    <xf numFmtId="0" fontId="15" fillId="0" borderId="0" xfId="6" applyFont="1" applyAlignment="1">
      <alignment horizontal="center" vertical="center"/>
    </xf>
    <xf numFmtId="41" fontId="20" fillId="0" borderId="0" xfId="6" applyNumberFormat="1" applyFont="1" applyAlignment="1">
      <alignment horizontal="right" vertical="center" wrapText="1"/>
    </xf>
    <xf numFmtId="0" fontId="29" fillId="0" borderId="0" xfId="0" applyFont="1"/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2" fillId="0" borderId="0" xfId="1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2" fillId="0" borderId="0" xfId="1" applyFont="1" applyAlignment="1">
      <alignment horizontal="right" vertical="center"/>
    </xf>
    <xf numFmtId="0" fontId="34" fillId="0" borderId="0" xfId="1" applyFont="1" applyAlignment="1">
      <alignment horizontal="center" vertical="center"/>
    </xf>
    <xf numFmtId="0" fontId="15" fillId="0" borderId="0" xfId="0" applyFont="1"/>
    <xf numFmtId="0" fontId="34" fillId="0" borderId="0" xfId="0" applyFont="1"/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41" fontId="35" fillId="0" borderId="1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41" fontId="35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41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41" fontId="1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wrapText="1"/>
    </xf>
    <xf numFmtId="41" fontId="35" fillId="0" borderId="0" xfId="0" applyNumberFormat="1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center" wrapText="1"/>
    </xf>
    <xf numFmtId="41" fontId="39" fillId="0" borderId="0" xfId="0" applyNumberFormat="1" applyFont="1" applyAlignment="1">
      <alignment horizontal="right"/>
    </xf>
    <xf numFmtId="0" fontId="26" fillId="0" borderId="0" xfId="1" applyFont="1" applyAlignment="1">
      <alignment vertical="center"/>
    </xf>
    <xf numFmtId="3" fontId="0" fillId="0" borderId="0" xfId="0" applyNumberFormat="1"/>
    <xf numFmtId="0" fontId="26" fillId="0" borderId="0" xfId="1" applyFont="1" applyAlignment="1">
      <alignment vertical="center" wrapText="1"/>
    </xf>
    <xf numFmtId="0" fontId="38" fillId="0" borderId="0" xfId="0" applyFont="1"/>
    <xf numFmtId="41" fontId="35" fillId="0" borderId="2" xfId="7" applyNumberFormat="1" applyFont="1" applyBorder="1" applyAlignment="1">
      <alignment horizontal="right" vertical="center"/>
    </xf>
    <xf numFmtId="41" fontId="35" fillId="0" borderId="0" xfId="7" applyNumberFormat="1" applyFont="1" applyAlignment="1">
      <alignment horizontal="right" vertical="center"/>
    </xf>
    <xf numFmtId="41" fontId="38" fillId="0" borderId="0" xfId="0" applyNumberFormat="1" applyFont="1" applyAlignment="1">
      <alignment horizontal="right"/>
    </xf>
    <xf numFmtId="41" fontId="35" fillId="0" borderId="3" xfId="7" applyNumberFormat="1" applyFont="1" applyBorder="1" applyAlignment="1">
      <alignment vertical="center"/>
    </xf>
    <xf numFmtId="41" fontId="15" fillId="0" borderId="0" xfId="0" applyNumberFormat="1" applyFont="1" applyAlignment="1">
      <alignment horizontal="right" vertical="center"/>
    </xf>
    <xf numFmtId="0" fontId="35" fillId="0" borderId="0" xfId="6" applyFont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41" fontId="35" fillId="0" borderId="2" xfId="7" applyNumberFormat="1" applyFont="1" applyBorder="1" applyAlignment="1">
      <alignment vertical="center"/>
    </xf>
    <xf numFmtId="41" fontId="35" fillId="0" borderId="0" xfId="7" applyNumberFormat="1" applyFont="1" applyAlignment="1">
      <alignment vertical="center"/>
    </xf>
    <xf numFmtId="0" fontId="35" fillId="0" borderId="0" xfId="6" applyFont="1" applyAlignment="1">
      <alignment horizontal="left" vertical="center"/>
    </xf>
    <xf numFmtId="41" fontId="35" fillId="0" borderId="1" xfId="7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41" fontId="0" fillId="0" borderId="0" xfId="0" applyNumberFormat="1"/>
    <xf numFmtId="0" fontId="41" fillId="0" borderId="0" xfId="0" applyFont="1" applyAlignment="1">
      <alignment horizontal="center" wrapText="1"/>
    </xf>
    <xf numFmtId="41" fontId="42" fillId="0" borderId="0" xfId="0" applyNumberFormat="1" applyFont="1" applyAlignment="1">
      <alignment horizontal="right"/>
    </xf>
    <xf numFmtId="0" fontId="20" fillId="0" borderId="0" xfId="1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41" fontId="38" fillId="0" borderId="0" xfId="0" applyNumberFormat="1" applyFont="1"/>
    <xf numFmtId="41" fontId="30" fillId="0" borderId="0" xfId="0" applyNumberFormat="1" applyFont="1" applyAlignment="1">
      <alignment horizontal="left" vertical="center" wrapText="1"/>
    </xf>
    <xf numFmtId="41" fontId="1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right"/>
    </xf>
    <xf numFmtId="0" fontId="26" fillId="0" borderId="0" xfId="8" applyFont="1" applyAlignment="1">
      <alignment vertical="center"/>
    </xf>
    <xf numFmtId="0" fontId="26" fillId="0" borderId="0" xfId="2" applyFont="1" applyAlignment="1">
      <alignment vertical="center"/>
    </xf>
    <xf numFmtId="49" fontId="47" fillId="0" borderId="0" xfId="3" applyNumberFormat="1" applyFont="1" applyAlignment="1">
      <alignment horizontal="right" vertical="center" wrapText="1"/>
    </xf>
    <xf numFmtId="0" fontId="26" fillId="0" borderId="0" xfId="2" applyFont="1"/>
    <xf numFmtId="15" fontId="48" fillId="0" borderId="0" xfId="1" applyNumberFormat="1" applyFont="1" applyAlignment="1">
      <alignment horizontal="center" vertical="center" wrapText="1"/>
    </xf>
    <xf numFmtId="41" fontId="47" fillId="0" borderId="0" xfId="3" applyNumberFormat="1" applyFont="1" applyAlignment="1">
      <alignment horizontal="right" vertical="center" wrapText="1"/>
    </xf>
    <xf numFmtId="0" fontId="49" fillId="0" borderId="0" xfId="2" applyFont="1" applyAlignment="1">
      <alignment horizontal="center"/>
    </xf>
    <xf numFmtId="41" fontId="26" fillId="0" borderId="0" xfId="2" applyNumberFormat="1" applyFont="1"/>
    <xf numFmtId="0" fontId="24" fillId="0" borderId="0" xfId="2" applyFont="1"/>
    <xf numFmtId="41" fontId="24" fillId="0" borderId="2" xfId="5" applyNumberFormat="1" applyFont="1" applyBorder="1" applyAlignment="1">
      <alignment horizontal="right"/>
    </xf>
    <xf numFmtId="41" fontId="24" fillId="0" borderId="1" xfId="5" applyNumberFormat="1" applyFont="1" applyBorder="1" applyAlignment="1">
      <alignment horizontal="right"/>
    </xf>
    <xf numFmtId="41" fontId="24" fillId="0" borderId="4" xfId="5" applyNumberFormat="1" applyFont="1" applyBorder="1" applyAlignment="1">
      <alignment horizontal="right"/>
    </xf>
    <xf numFmtId="41" fontId="26" fillId="0" borderId="0" xfId="2" applyNumberFormat="1" applyFont="1" applyAlignment="1">
      <alignment horizontal="right"/>
    </xf>
    <xf numFmtId="0" fontId="26" fillId="0" borderId="0" xfId="2" applyFont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right"/>
    </xf>
    <xf numFmtId="0" fontId="50" fillId="0" borderId="0" xfId="1" applyFont="1" applyAlignment="1">
      <alignment horizontal="right" vertical="center"/>
    </xf>
    <xf numFmtId="0" fontId="52" fillId="0" borderId="0" xfId="2" applyFont="1"/>
    <xf numFmtId="0" fontId="26" fillId="0" borderId="0" xfId="3" applyFont="1" applyAlignment="1">
      <alignment vertical="top"/>
    </xf>
    <xf numFmtId="0" fontId="20" fillId="0" borderId="0" xfId="3" applyFont="1" applyAlignment="1">
      <alignment vertical="top"/>
    </xf>
    <xf numFmtId="0" fontId="20" fillId="0" borderId="0" xfId="3" applyFont="1" applyAlignment="1" applyProtection="1">
      <alignment vertical="top"/>
      <protection locked="0"/>
    </xf>
    <xf numFmtId="0" fontId="32" fillId="0" borderId="0" xfId="3" applyFont="1" applyAlignment="1" applyProtection="1">
      <alignment vertical="top"/>
      <protection locked="0"/>
    </xf>
    <xf numFmtId="0" fontId="19" fillId="0" borderId="0" xfId="3" applyFont="1" applyAlignment="1">
      <alignment vertical="center"/>
    </xf>
    <xf numFmtId="41" fontId="26" fillId="0" borderId="0" xfId="5" applyNumberFormat="1" applyFont="1" applyAlignment="1">
      <alignment horizontal="right"/>
    </xf>
    <xf numFmtId="41" fontId="19" fillId="0" borderId="4" xfId="0" applyNumberFormat="1" applyFont="1" applyBorder="1" applyAlignment="1">
      <alignment horizontal="right"/>
    </xf>
    <xf numFmtId="41" fontId="19" fillId="0" borderId="0" xfId="3" applyNumberFormat="1" applyFont="1" applyAlignment="1">
      <alignment vertical="center"/>
    </xf>
    <xf numFmtId="0" fontId="24" fillId="0" borderId="1" xfId="1" applyFont="1" applyBorder="1" applyAlignment="1">
      <alignment vertical="center"/>
    </xf>
    <xf numFmtId="0" fontId="24" fillId="0" borderId="5" xfId="1" applyFont="1" applyBorder="1" applyAlignment="1">
      <alignment vertical="center"/>
    </xf>
    <xf numFmtId="0" fontId="25" fillId="0" borderId="0" xfId="0" applyFont="1"/>
    <xf numFmtId="41" fontId="57" fillId="0" borderId="0" xfId="0" applyNumberFormat="1" applyFont="1"/>
    <xf numFmtId="41" fontId="58" fillId="0" borderId="0" xfId="5" applyNumberFormat="1" applyFont="1" applyAlignment="1">
      <alignment horizontal="right"/>
    </xf>
    <xf numFmtId="0" fontId="17" fillId="0" borderId="0" xfId="0" applyFont="1"/>
    <xf numFmtId="0" fontId="59" fillId="0" borderId="0" xfId="0" applyFont="1" applyAlignment="1">
      <alignment horizontal="center" wrapText="1"/>
    </xf>
    <xf numFmtId="167" fontId="19" fillId="0" borderId="0" xfId="12" applyNumberFormat="1" applyFont="1" applyFill="1" applyBorder="1" applyAlignment="1" applyProtection="1">
      <alignment vertical="center"/>
    </xf>
    <xf numFmtId="41" fontId="24" fillId="0" borderId="0" xfId="11" applyNumberFormat="1" applyFont="1" applyFill="1" applyBorder="1" applyAlignment="1"/>
    <xf numFmtId="9" fontId="19" fillId="0" borderId="0" xfId="13" applyFont="1" applyFill="1" applyBorder="1" applyAlignment="1">
      <alignment horizontal="right"/>
    </xf>
    <xf numFmtId="41" fontId="45" fillId="0" borderId="0" xfId="11" applyNumberFormat="1" applyFont="1" applyFill="1" applyBorder="1" applyAlignment="1">
      <alignment horizontal="right"/>
    </xf>
    <xf numFmtId="0" fontId="50" fillId="0" borderId="0" xfId="0" applyFont="1" applyAlignment="1">
      <alignment horizontal="left" vertical="center"/>
    </xf>
    <xf numFmtId="0" fontId="22" fillId="0" borderId="0" xfId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41" fontId="26" fillId="0" borderId="0" xfId="2" applyNumberFormat="1" applyFont="1" applyAlignment="1">
      <alignment horizontal="center"/>
    </xf>
    <xf numFmtId="0" fontId="62" fillId="0" borderId="0" xfId="2" applyFont="1"/>
    <xf numFmtId="41" fontId="49" fillId="0" borderId="0" xfId="2" applyNumberFormat="1" applyFont="1" applyAlignment="1">
      <alignment horizontal="center"/>
    </xf>
    <xf numFmtId="0" fontId="25" fillId="0" borderId="1" xfId="9" applyFont="1" applyBorder="1" applyAlignment="1">
      <alignment vertical="center"/>
    </xf>
    <xf numFmtId="0" fontId="25" fillId="0" borderId="0" xfId="9" applyFont="1" applyAlignment="1">
      <alignment vertical="center"/>
    </xf>
    <xf numFmtId="0" fontId="25" fillId="0" borderId="5" xfId="9" applyFont="1" applyBorder="1" applyAlignment="1">
      <alignment vertical="center"/>
    </xf>
    <xf numFmtId="0" fontId="25" fillId="0" borderId="0" xfId="9" applyFont="1" applyAlignment="1">
      <alignment horizontal="left" vertical="center"/>
    </xf>
    <xf numFmtId="15" fontId="63" fillId="0" borderId="0" xfId="1" applyNumberFormat="1" applyFont="1" applyAlignment="1">
      <alignment horizontal="center" vertical="center" wrapText="1"/>
    </xf>
    <xf numFmtId="0" fontId="65" fillId="0" borderId="0" xfId="8" quotePrefix="1" applyFont="1" applyAlignment="1">
      <alignment horizontal="left" vertical="center"/>
    </xf>
    <xf numFmtId="0" fontId="66" fillId="0" borderId="0" xfId="2" applyFont="1" applyAlignment="1">
      <alignment vertical="top" wrapText="1"/>
    </xf>
    <xf numFmtId="0" fontId="28" fillId="0" borderId="0" xfId="2" applyFont="1" applyAlignment="1">
      <alignment vertical="top" wrapText="1"/>
    </xf>
    <xf numFmtId="41" fontId="26" fillId="0" borderId="0" xfId="5" applyNumberFormat="1" applyFont="1" applyAlignment="1">
      <alignment horizontal="center" vertical="center"/>
    </xf>
    <xf numFmtId="0" fontId="26" fillId="0" borderId="0" xfId="0" applyFont="1"/>
    <xf numFmtId="49" fontId="26" fillId="0" borderId="0" xfId="2" applyNumberFormat="1" applyFont="1"/>
    <xf numFmtId="0" fontId="66" fillId="0" borderId="0" xfId="2" applyFont="1" applyAlignment="1">
      <alignment vertical="top"/>
    </xf>
    <xf numFmtId="0" fontId="28" fillId="0" borderId="0" xfId="2" applyFont="1" applyAlignment="1">
      <alignment vertical="top"/>
    </xf>
    <xf numFmtId="0" fontId="49" fillId="0" borderId="0" xfId="2" applyFont="1" applyAlignment="1">
      <alignment horizontal="center" vertical="center"/>
    </xf>
    <xf numFmtId="168" fontId="49" fillId="0" borderId="0" xfId="2" applyNumberFormat="1" applyFont="1" applyAlignment="1">
      <alignment horizontal="center"/>
    </xf>
    <xf numFmtId="41" fontId="24" fillId="0" borderId="0" xfId="2" applyNumberFormat="1" applyFont="1"/>
    <xf numFmtId="41" fontId="24" fillId="0" borderId="0" xfId="2" applyNumberFormat="1" applyFont="1" applyAlignment="1">
      <alignment horizontal="right"/>
    </xf>
    <xf numFmtId="0" fontId="26" fillId="0" borderId="0" xfId="2" applyFont="1" applyAlignment="1">
      <alignment vertical="top" wrapText="1"/>
    </xf>
    <xf numFmtId="0" fontId="24" fillId="0" borderId="0" xfId="2" applyFont="1" applyAlignment="1">
      <alignment wrapText="1"/>
    </xf>
    <xf numFmtId="49" fontId="24" fillId="0" borderId="0" xfId="2" applyNumberFormat="1" applyFont="1" applyAlignment="1">
      <alignment horizontal="center"/>
    </xf>
    <xf numFmtId="49" fontId="26" fillId="0" borderId="0" xfId="2" applyNumberFormat="1" applyFont="1" applyAlignment="1">
      <alignment horizontal="right"/>
    </xf>
    <xf numFmtId="0" fontId="67" fillId="0" borderId="0" xfId="10" applyFont="1" applyAlignment="1">
      <alignment horizontal="left" vertical="center"/>
    </xf>
    <xf numFmtId="0" fontId="50" fillId="0" borderId="0" xfId="1" applyFont="1" applyAlignment="1">
      <alignment vertical="center"/>
    </xf>
    <xf numFmtId="0" fontId="53" fillId="0" borderId="0" xfId="1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0" fillId="0" borderId="0" xfId="1" applyFont="1" applyAlignment="1">
      <alignment horizontal="left"/>
    </xf>
    <xf numFmtId="0" fontId="49" fillId="0" borderId="0" xfId="4" applyFont="1"/>
    <xf numFmtId="0" fontId="26" fillId="0" borderId="0" xfId="4" applyFont="1"/>
    <xf numFmtId="0" fontId="50" fillId="0" borderId="0" xfId="1" applyFont="1" applyAlignment="1">
      <alignment horizontal="right"/>
    </xf>
    <xf numFmtId="41" fontId="61" fillId="0" borderId="0" xfId="2" applyNumberFormat="1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167" fontId="39" fillId="0" borderId="0" xfId="11" applyNumberFormat="1" applyFont="1" applyFill="1" applyBorder="1" applyAlignment="1">
      <alignment horizontal="right"/>
    </xf>
    <xf numFmtId="43" fontId="49" fillId="0" borderId="0" xfId="12" applyFont="1" applyFill="1" applyBorder="1" applyAlignment="1">
      <alignment horizontal="center"/>
    </xf>
    <xf numFmtId="0" fontId="64" fillId="0" borderId="1" xfId="1" applyFont="1" applyBorder="1" applyAlignment="1">
      <alignment horizontal="left" vertical="center"/>
    </xf>
    <xf numFmtId="0" fontId="64" fillId="0" borderId="0" xfId="1" applyFont="1" applyAlignment="1">
      <alignment horizontal="left" vertical="center"/>
    </xf>
    <xf numFmtId="0" fontId="68" fillId="0" borderId="0" xfId="0" applyFont="1"/>
    <xf numFmtId="0" fontId="52" fillId="0" borderId="0" xfId="0" applyFont="1"/>
    <xf numFmtId="0" fontId="69" fillId="0" borderId="0" xfId="0" applyFont="1" applyAlignment="1">
      <alignment horizontal="right"/>
    </xf>
    <xf numFmtId="0" fontId="52" fillId="0" borderId="0" xfId="3" applyFont="1" applyAlignment="1">
      <alignment horizontal="left"/>
    </xf>
    <xf numFmtId="0" fontId="52" fillId="0" borderId="0" xfId="3" applyFont="1" applyAlignment="1">
      <alignment vertical="top"/>
    </xf>
    <xf numFmtId="0" fontId="70" fillId="0" borderId="1" xfId="1" applyFont="1" applyBorder="1" applyAlignment="1">
      <alignment horizontal="left" vertical="center"/>
    </xf>
    <xf numFmtId="0" fontId="70" fillId="0" borderId="0" xfId="1" applyFont="1" applyAlignment="1">
      <alignment horizontal="center" vertical="center"/>
    </xf>
    <xf numFmtId="0" fontId="72" fillId="0" borderId="0" xfId="0" applyFont="1"/>
    <xf numFmtId="0" fontId="71" fillId="0" borderId="0" xfId="0" applyFont="1" applyAlignment="1">
      <alignment vertical="top" wrapText="1"/>
    </xf>
    <xf numFmtId="0" fontId="70" fillId="0" borderId="0" xfId="3" applyFont="1" applyAlignment="1">
      <alignment vertical="center" wrapText="1"/>
    </xf>
    <xf numFmtId="0" fontId="71" fillId="0" borderId="0" xfId="3" applyFont="1" applyAlignment="1">
      <alignment vertical="center" wrapText="1"/>
    </xf>
    <xf numFmtId="0" fontId="73" fillId="0" borderId="0" xfId="3" applyFont="1" applyAlignment="1">
      <alignment vertical="center" wrapText="1"/>
    </xf>
    <xf numFmtId="0" fontId="71" fillId="0" borderId="0" xfId="0" applyFont="1" applyAlignment="1">
      <alignment vertical="top"/>
    </xf>
    <xf numFmtId="0" fontId="72" fillId="0" borderId="0" xfId="0" applyFont="1" applyAlignment="1">
      <alignment horizontal="left" vertical="top" wrapText="1" indent="1"/>
    </xf>
    <xf numFmtId="0" fontId="72" fillId="0" borderId="0" xfId="0" applyFont="1" applyAlignment="1">
      <alignment horizontal="left" vertical="top" indent="1"/>
    </xf>
    <xf numFmtId="0" fontId="73" fillId="0" borderId="0" xfId="0" applyFont="1"/>
    <xf numFmtId="0" fontId="71" fillId="0" borderId="0" xfId="0" applyFont="1"/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right" vertical="center" wrapText="1"/>
    </xf>
    <xf numFmtId="0" fontId="73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1" applyFont="1" applyAlignment="1">
      <alignment horizontal="left"/>
    </xf>
    <xf numFmtId="0" fontId="73" fillId="0" borderId="0" xfId="1" applyFont="1" applyAlignment="1">
      <alignment horizontal="right"/>
    </xf>
    <xf numFmtId="0" fontId="71" fillId="0" borderId="0" xfId="3" applyFont="1" applyAlignment="1">
      <alignment horizontal="left"/>
    </xf>
    <xf numFmtId="0" fontId="71" fillId="0" borderId="0" xfId="3" applyFont="1" applyAlignment="1">
      <alignment vertical="top"/>
    </xf>
    <xf numFmtId="0" fontId="52" fillId="0" borderId="1" xfId="3" applyFont="1" applyBorder="1" applyAlignment="1">
      <alignment vertical="top"/>
    </xf>
    <xf numFmtId="167" fontId="52" fillId="0" borderId="1" xfId="3" applyNumberFormat="1" applyFont="1" applyBorder="1" applyAlignment="1">
      <alignment vertical="top"/>
    </xf>
    <xf numFmtId="167" fontId="52" fillId="0" borderId="0" xfId="3" applyNumberFormat="1" applyFont="1" applyAlignment="1">
      <alignment vertical="top"/>
    </xf>
    <xf numFmtId="0" fontId="52" fillId="0" borderId="0" xfId="0" applyFont="1" applyAlignment="1">
      <alignment horizontal="left" vertical="center"/>
    </xf>
    <xf numFmtId="14" fontId="52" fillId="0" borderId="0" xfId="3" applyNumberFormat="1" applyFont="1" applyAlignment="1">
      <alignment vertical="top"/>
    </xf>
    <xf numFmtId="0" fontId="52" fillId="0" borderId="0" xfId="3" applyFont="1" applyAlignment="1">
      <alignment horizontal="center" vertical="center"/>
    </xf>
    <xf numFmtId="167" fontId="64" fillId="0" borderId="0" xfId="3" applyNumberFormat="1" applyFont="1" applyAlignment="1">
      <alignment horizontal="center" vertical="center" wrapText="1"/>
    </xf>
    <xf numFmtId="0" fontId="52" fillId="0" borderId="0" xfId="3" applyFont="1" applyAlignment="1" applyProtection="1">
      <alignment vertical="top"/>
      <protection locked="0"/>
    </xf>
    <xf numFmtId="167" fontId="52" fillId="0" borderId="0" xfId="3" applyNumberFormat="1" applyFont="1" applyAlignment="1" applyProtection="1">
      <alignment vertical="top"/>
      <protection locked="0"/>
    </xf>
    <xf numFmtId="0" fontId="64" fillId="0" borderId="0" xfId="0" applyFont="1" applyAlignment="1">
      <alignment horizontal="right"/>
    </xf>
    <xf numFmtId="0" fontId="68" fillId="0" borderId="0" xfId="3" applyFont="1" applyAlignment="1" applyProtection="1">
      <alignment vertical="top"/>
      <protection locked="0"/>
    </xf>
    <xf numFmtId="167" fontId="64" fillId="0" borderId="0" xfId="0" applyNumberFormat="1" applyFont="1" applyAlignment="1">
      <alignment horizontal="right"/>
    </xf>
    <xf numFmtId="0" fontId="69" fillId="0" borderId="0" xfId="3" applyFont="1" applyAlignment="1">
      <alignment vertical="center"/>
    </xf>
    <xf numFmtId="167" fontId="68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69" fillId="0" borderId="0" xfId="3" applyNumberFormat="1" applyFont="1" applyAlignment="1">
      <alignment vertical="center"/>
    </xf>
    <xf numFmtId="167" fontId="68" fillId="0" borderId="0" xfId="11" applyNumberFormat="1" applyFont="1" applyFill="1" applyBorder="1" applyAlignment="1" applyProtection="1">
      <alignment vertical="center"/>
    </xf>
    <xf numFmtId="167" fontId="68" fillId="0" borderId="0" xfId="3" applyNumberFormat="1" applyFont="1" applyAlignment="1">
      <alignment vertical="center"/>
    </xf>
    <xf numFmtId="167" fontId="52" fillId="0" borderId="0" xfId="3" applyNumberFormat="1" applyFont="1" applyAlignment="1">
      <alignment horizontal="right"/>
    </xf>
    <xf numFmtId="167" fontId="64" fillId="0" borderId="0" xfId="3" applyNumberFormat="1" applyFont="1" applyAlignment="1">
      <alignment horizontal="right"/>
    </xf>
    <xf numFmtId="167" fontId="64" fillId="0" borderId="0" xfId="3" applyNumberFormat="1" applyFont="1" applyAlignment="1">
      <alignment vertical="center"/>
    </xf>
    <xf numFmtId="0" fontId="64" fillId="0" borderId="0" xfId="3" applyFont="1" applyAlignment="1">
      <alignment vertical="center"/>
    </xf>
    <xf numFmtId="43" fontId="64" fillId="0" borderId="0" xfId="3" applyNumberFormat="1" applyFont="1" applyAlignment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4" fillId="0" borderId="4" xfId="3" applyNumberFormat="1" applyFont="1" applyBorder="1" applyAlignment="1">
      <alignment horizontal="right"/>
    </xf>
    <xf numFmtId="167" fontId="64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7" fontId="64" fillId="0" borderId="0" xfId="12" applyNumberFormat="1" applyFont="1" applyFill="1" applyBorder="1" applyAlignment="1" applyProtection="1">
      <alignment horizontal="right"/>
    </xf>
    <xf numFmtId="167" fontId="64" fillId="0" borderId="1" xfId="12" applyNumberFormat="1" applyFont="1" applyFill="1" applyBorder="1" applyAlignment="1" applyProtection="1">
      <alignment vertical="center"/>
    </xf>
    <xf numFmtId="167" fontId="64" fillId="0" borderId="1" xfId="12" applyNumberFormat="1" applyFont="1" applyFill="1" applyBorder="1" applyAlignment="1" applyProtection="1">
      <alignment horizontal="right"/>
    </xf>
    <xf numFmtId="167" fontId="64" fillId="0" borderId="1" xfId="11" applyNumberFormat="1" applyFont="1" applyFill="1" applyBorder="1" applyAlignment="1" applyProtection="1">
      <alignment horizontal="right"/>
    </xf>
    <xf numFmtId="0" fontId="52" fillId="0" borderId="0" xfId="0" applyFont="1" applyAlignment="1">
      <alignment horizontal="right"/>
    </xf>
    <xf numFmtId="41" fontId="52" fillId="0" borderId="0" xfId="0" applyNumberFormat="1" applyFont="1" applyAlignment="1">
      <alignment horizontal="right"/>
    </xf>
    <xf numFmtId="167" fontId="52" fillId="0" borderId="0" xfId="0" applyNumberFormat="1" applyFont="1" applyAlignment="1">
      <alignment horizontal="right"/>
    </xf>
    <xf numFmtId="167" fontId="52" fillId="0" borderId="0" xfId="0" applyNumberFormat="1" applyFont="1"/>
    <xf numFmtId="0" fontId="52" fillId="0" borderId="0" xfId="0" applyFont="1" applyAlignment="1">
      <alignment horizontal="center"/>
    </xf>
    <xf numFmtId="0" fontId="69" fillId="0" borderId="0" xfId="1" applyFont="1" applyAlignment="1">
      <alignment vertical="center"/>
    </xf>
    <xf numFmtId="0" fontId="52" fillId="0" borderId="0" xfId="3" applyFont="1" applyAlignment="1">
      <alignment horizontal="right"/>
    </xf>
    <xf numFmtId="0" fontId="68" fillId="0" borderId="0" xfId="1" applyFont="1" applyAlignment="1">
      <alignment horizontal="right" vertical="center"/>
    </xf>
    <xf numFmtId="0" fontId="69" fillId="0" borderId="0" xfId="1" quotePrefix="1" applyFont="1" applyAlignment="1">
      <alignment horizontal="left"/>
    </xf>
    <xf numFmtId="0" fontId="69" fillId="0" borderId="0" xfId="3" quotePrefix="1" applyFont="1" applyAlignment="1">
      <alignment horizontal="right" vertical="top"/>
    </xf>
    <xf numFmtId="0" fontId="69" fillId="0" borderId="0" xfId="3" applyFont="1" applyAlignment="1">
      <alignment vertical="top"/>
    </xf>
    <xf numFmtId="0" fontId="55" fillId="0" borderId="0" xfId="0" applyFont="1" applyAlignment="1">
      <alignment horizontal="center" vertical="top"/>
    </xf>
    <xf numFmtId="0" fontId="55" fillId="0" borderId="0" xfId="3" applyFont="1" applyAlignment="1">
      <alignment horizontal="center" vertical="top" wrapText="1"/>
    </xf>
    <xf numFmtId="0" fontId="25" fillId="0" borderId="0" xfId="3" applyFont="1" applyAlignment="1">
      <alignment vertical="top"/>
    </xf>
    <xf numFmtId="167" fontId="25" fillId="0" borderId="0" xfId="3" applyNumberFormat="1" applyFont="1" applyAlignment="1">
      <alignment vertical="top"/>
    </xf>
    <xf numFmtId="0" fontId="25" fillId="0" borderId="0" xfId="3" applyFont="1" applyAlignment="1" applyProtection="1">
      <alignment vertical="top"/>
      <protection locked="0"/>
    </xf>
    <xf numFmtId="0" fontId="25" fillId="0" borderId="0" xfId="0" applyFont="1" applyAlignment="1">
      <alignment horizontal="center" vertical="top"/>
    </xf>
    <xf numFmtId="167" fontId="25" fillId="0" borderId="0" xfId="3" applyNumberFormat="1" applyFont="1" applyAlignment="1" applyProtection="1">
      <alignment vertical="top"/>
      <protection locked="0"/>
    </xf>
    <xf numFmtId="0" fontId="55" fillId="0" borderId="0" xfId="3" applyFont="1" applyAlignment="1">
      <alignment horizontal="right" wrapText="1"/>
    </xf>
    <xf numFmtId="167" fontId="35" fillId="0" borderId="2" xfId="11" applyNumberFormat="1" applyFont="1" applyFill="1" applyBorder="1" applyAlignment="1">
      <alignment vertical="center"/>
    </xf>
    <xf numFmtId="167" fontId="19" fillId="0" borderId="0" xfId="3" applyNumberFormat="1" applyFont="1" applyAlignment="1">
      <alignment vertical="center"/>
    </xf>
    <xf numFmtId="0" fontId="55" fillId="0" borderId="0" xfId="3" applyFont="1" applyAlignment="1">
      <alignment horizontal="right" vertical="top" wrapText="1"/>
    </xf>
    <xf numFmtId="0" fontId="25" fillId="0" borderId="0" xfId="0" applyFont="1" applyAlignment="1">
      <alignment horizontal="right" vertical="top"/>
    </xf>
    <xf numFmtId="0" fontId="70" fillId="0" borderId="0" xfId="0" applyFont="1" applyAlignment="1">
      <alignment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6" fillId="0" borderId="0" xfId="2" applyFont="1" applyAlignment="1">
      <alignment vertical="top"/>
    </xf>
    <xf numFmtId="167" fontId="0" fillId="0" borderId="0" xfId="0" applyNumberFormat="1"/>
    <xf numFmtId="41" fontId="24" fillId="0" borderId="2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6" applyFont="1" applyAlignment="1">
      <alignment horizontal="left" vertical="center" wrapText="1"/>
    </xf>
    <xf numFmtId="169" fontId="20" fillId="0" borderId="0" xfId="0" applyNumberFormat="1" applyFont="1"/>
    <xf numFmtId="0" fontId="87" fillId="0" borderId="0" xfId="0" applyFont="1" applyAlignment="1">
      <alignment horizontal="center" vertical="center"/>
    </xf>
    <xf numFmtId="0" fontId="24" fillId="0" borderId="0" xfId="2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88" fillId="0" borderId="0" xfId="0" applyFont="1" applyAlignment="1">
      <alignment horizontal="center" vertical="center"/>
    </xf>
    <xf numFmtId="167" fontId="56" fillId="0" borderId="0" xfId="12" applyNumberFormat="1" applyFont="1" applyFill="1" applyBorder="1" applyAlignment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4" fillId="0" borderId="0" xfId="17" applyNumberFormat="1" applyFont="1" applyFill="1" applyBorder="1" applyAlignment="1" applyProtection="1">
      <alignment vertical="center"/>
    </xf>
    <xf numFmtId="167" fontId="52" fillId="0" borderId="0" xfId="17" applyNumberFormat="1" applyFont="1" applyFill="1" applyBorder="1" applyAlignment="1" applyProtection="1">
      <alignment vertical="center"/>
    </xf>
    <xf numFmtId="167" fontId="64" fillId="0" borderId="0" xfId="17" applyNumberFormat="1" applyFont="1" applyFill="1" applyBorder="1" applyAlignment="1" applyProtection="1">
      <alignment horizontal="right"/>
    </xf>
    <xf numFmtId="0" fontId="55" fillId="0" borderId="0" xfId="6" applyFont="1" applyAlignment="1">
      <alignment horizontal="center" vertical="center"/>
    </xf>
    <xf numFmtId="0" fontId="86" fillId="0" borderId="0" xfId="0" applyFont="1"/>
    <xf numFmtId="0" fontId="84" fillId="0" borderId="0" xfId="3" applyFont="1" applyAlignment="1">
      <alignment vertical="top"/>
    </xf>
    <xf numFmtId="0" fontId="39" fillId="0" borderId="0" xfId="0" applyFont="1" applyAlignment="1">
      <alignment horizontal="left" vertical="center"/>
    </xf>
    <xf numFmtId="164" fontId="35" fillId="0" borderId="2" xfId="7" applyNumberFormat="1" applyFont="1" applyBorder="1" applyAlignment="1">
      <alignment horizontal="right" vertical="center"/>
    </xf>
    <xf numFmtId="164" fontId="35" fillId="0" borderId="0" xfId="7" applyNumberFormat="1" applyFont="1" applyAlignment="1">
      <alignment vertical="center"/>
    </xf>
    <xf numFmtId="164" fontId="35" fillId="0" borderId="1" xfId="7" applyNumberFormat="1" applyFont="1" applyBorder="1" applyAlignment="1">
      <alignment vertical="center"/>
    </xf>
    <xf numFmtId="164" fontId="35" fillId="0" borderId="3" xfId="7" applyNumberFormat="1" applyFont="1" applyBorder="1" applyAlignment="1">
      <alignment vertical="center"/>
    </xf>
    <xf numFmtId="0" fontId="131" fillId="0" borderId="0" xfId="3" applyFont="1" applyAlignment="1">
      <alignment horizontal="right" vertical="top" wrapText="1"/>
    </xf>
    <xf numFmtId="0" fontId="132" fillId="0" borderId="0" xfId="14" applyFont="1" applyAlignment="1">
      <alignment horizontal="right" vertical="top"/>
    </xf>
    <xf numFmtId="0" fontId="7" fillId="0" borderId="1" xfId="141" applyFont="1" applyBorder="1"/>
    <xf numFmtId="0" fontId="8" fillId="0" borderId="1" xfId="141" applyFont="1" applyBorder="1"/>
    <xf numFmtId="0" fontId="9" fillId="0" borderId="1" xfId="141" applyFont="1" applyBorder="1"/>
    <xf numFmtId="0" fontId="8" fillId="0" borderId="0" xfId="141" applyFont="1"/>
    <xf numFmtId="0" fontId="7" fillId="0" borderId="0" xfId="141" applyFont="1"/>
    <xf numFmtId="0" fontId="10" fillId="0" borderId="0" xfId="141" applyFont="1"/>
    <xf numFmtId="0" fontId="11" fillId="0" borderId="0" xfId="141" applyFont="1"/>
    <xf numFmtId="0" fontId="9" fillId="0" borderId="0" xfId="141" applyFont="1"/>
    <xf numFmtId="0" fontId="13" fillId="0" borderId="0" xfId="141" applyFont="1"/>
    <xf numFmtId="0" fontId="14" fillId="0" borderId="0" xfId="141" applyFont="1"/>
    <xf numFmtId="0" fontId="8" fillId="0" borderId="0" xfId="141" applyFont="1" applyAlignment="1">
      <alignment horizontal="right"/>
    </xf>
    <xf numFmtId="0" fontId="15" fillId="0" borderId="0" xfId="141" applyFont="1"/>
    <xf numFmtId="2" fontId="15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/>
    <xf numFmtId="167" fontId="56" fillId="0" borderId="0" xfId="11" applyNumberFormat="1" applyFont="1" applyFill="1" applyBorder="1" applyAlignment="1">
      <alignment horizontal="right"/>
    </xf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4" fillId="0" borderId="5" xfId="12" applyNumberFormat="1" applyFont="1" applyFill="1" applyBorder="1" applyAlignment="1" applyProtection="1">
      <alignment vertical="center"/>
    </xf>
    <xf numFmtId="41" fontId="24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20" fillId="0" borderId="0" xfId="2" applyFont="1" applyAlignment="1">
      <alignment vertical="top" wrapText="1"/>
    </xf>
    <xf numFmtId="0" fontId="71" fillId="0" borderId="0" xfId="0" applyFont="1" applyAlignment="1">
      <alignment horizontal="left" vertical="top" indent="1"/>
    </xf>
    <xf numFmtId="168" fontId="24" fillId="0" borderId="0" xfId="6" applyNumberFormat="1" applyFont="1" applyAlignment="1">
      <alignment horizontal="right" vertical="center" wrapText="1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wrapText="1"/>
    </xf>
    <xf numFmtId="0" fontId="31" fillId="0" borderId="0" xfId="141" applyFont="1" applyAlignment="1">
      <alignment horizontal="left" vertical="center" wrapText="1"/>
    </xf>
    <xf numFmtId="0" fontId="17" fillId="0" borderId="0" xfId="141"/>
    <xf numFmtId="0" fontId="30" fillId="0" borderId="0" xfId="141" applyFont="1" applyAlignment="1">
      <alignment horizontal="left" vertical="center" wrapText="1"/>
    </xf>
    <xf numFmtId="41" fontId="17" fillId="0" borderId="0" xfId="141" applyNumberFormat="1"/>
    <xf numFmtId="169" fontId="20" fillId="0" borderId="0" xfId="141" applyNumberFormat="1" applyFont="1"/>
    <xf numFmtId="0" fontId="33" fillId="0" borderId="0" xfId="141" applyFont="1" applyAlignment="1">
      <alignment vertical="center" wrapText="1"/>
    </xf>
    <xf numFmtId="0" fontId="15" fillId="0" borderId="0" xfId="141" applyFont="1" applyAlignment="1">
      <alignment horizontal="center" vertical="center"/>
    </xf>
    <xf numFmtId="0" fontId="31" fillId="0" borderId="0" xfId="141" applyFont="1" applyAlignment="1">
      <alignment horizontal="left" vertical="center" wrapText="1"/>
    </xf>
    <xf numFmtId="0" fontId="31" fillId="0" borderId="0" xfId="141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85" fillId="0" borderId="0" xfId="141" applyFont="1" applyAlignment="1">
      <alignment horizontal="left" wrapText="1"/>
    </xf>
    <xf numFmtId="0" fontId="21" fillId="0" borderId="0" xfId="0" applyFont="1" applyAlignment="1">
      <alignment horizontal="center" vertical="top"/>
    </xf>
    <xf numFmtId="41" fontId="8" fillId="0" borderId="0" xfId="0" applyNumberFormat="1" applyFont="1" applyAlignment="1">
      <alignment horizontal="right" vertical="top" wrapText="1"/>
    </xf>
    <xf numFmtId="41" fontId="15" fillId="0" borderId="0" xfId="0" applyNumberFormat="1" applyFont="1" applyAlignment="1">
      <alignment horizontal="right" vertical="top" wrapText="1"/>
    </xf>
    <xf numFmtId="0" fontId="55" fillId="0" borderId="0" xfId="3" applyFont="1" applyAlignment="1">
      <alignment horizontal="right" vertical="top" wrapText="1"/>
    </xf>
    <xf numFmtId="0" fontId="25" fillId="0" borderId="0" xfId="0" applyFont="1" applyAlignment="1">
      <alignment horizontal="right" vertical="top"/>
    </xf>
    <xf numFmtId="0" fontId="24" fillId="0" borderId="0" xfId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4" fillId="0" borderId="0" xfId="6" applyFont="1" applyAlignment="1">
      <alignment horizontal="center" vertical="center"/>
    </xf>
    <xf numFmtId="0" fontId="71" fillId="0" borderId="0" xfId="3" applyFont="1"/>
    <xf numFmtId="0" fontId="71" fillId="0" borderId="0" xfId="0" applyFont="1"/>
    <xf numFmtId="0" fontId="131" fillId="0" borderId="0" xfId="3" applyFont="1" applyAlignment="1">
      <alignment horizontal="right" vertical="top" wrapText="1"/>
    </xf>
    <xf numFmtId="0" fontId="132" fillId="0" borderId="0" xfId="14" applyFont="1" applyAlignment="1">
      <alignment horizontal="right" vertical="top"/>
    </xf>
    <xf numFmtId="0" fontId="72" fillId="0" borderId="0" xfId="0" applyFont="1" applyFill="1"/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right"/>
    </xf>
    <xf numFmtId="0" fontId="85" fillId="0" borderId="0" xfId="0" applyFont="1" applyFill="1" applyAlignment="1">
      <alignment horizontal="left" wrapText="1"/>
    </xf>
    <xf numFmtId="0" fontId="29" fillId="0" borderId="0" xfId="0" applyFont="1" applyFill="1"/>
    <xf numFmtId="0" fontId="37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left" vertical="center" wrapText="1"/>
    </xf>
  </cellXfs>
  <cellStyles count="1847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729" xr:uid="{4D14179B-9302-4859-8F47-F76C02154857}"/>
    <cellStyle name="20% - Accent1 2 2 2 3" xfId="1224" xr:uid="{D9513E1B-44EC-494E-8189-A1ECC0F96286}"/>
    <cellStyle name="20% - Accent1 2 2 3" xfId="1566" xr:uid="{51A561BA-D446-4485-A850-3A224FD1F215}"/>
    <cellStyle name="20% - Accent1 2 2 4" xfId="1061" xr:uid="{56F36195-BBD3-4CCE-8979-276A68CA1A4F}"/>
    <cellStyle name="20% - Accent1 2 3" xfId="570" xr:uid="{00000000-0005-0000-0000-000004000000}"/>
    <cellStyle name="20% - Accent1 2 3 2" xfId="1642" xr:uid="{BA234CCA-8F33-4BAC-845C-D7B5B662D1E3}"/>
    <cellStyle name="20% - Accent1 2 3 3" xfId="1137" xr:uid="{C1A718C2-5406-41C4-99C9-36E794182061}"/>
    <cellStyle name="20% - Accent1 2 4" xfId="808" xr:uid="{00000000-0005-0000-0000-000005000000}"/>
    <cellStyle name="20% - Accent1 2 4 2" xfId="1326" xr:uid="{DA9795BF-6A7B-4684-90FC-BCD3DE72C9B8}"/>
    <cellStyle name="20% - Accent1 2 5" xfId="1479" xr:uid="{E22A4B65-6C26-4637-8BE2-F5F7E4CFE7FA}"/>
    <cellStyle name="20% - Accent1 2 6" xfId="974" xr:uid="{5B5A28D2-550C-45C7-8A56-40410D3A1F75}"/>
    <cellStyle name="20% - Accent1 3" xfId="439" xr:uid="{00000000-0005-0000-0000-000006000000}"/>
    <cellStyle name="20% - Accent1 3 2" xfId="604" xr:uid="{00000000-0005-0000-0000-000007000000}"/>
    <cellStyle name="20% - Accent1 3 2 2" xfId="1676" xr:uid="{F0B0962D-5266-4BE1-964F-0A01164E15E3}"/>
    <cellStyle name="20% - Accent1 3 2 3" xfId="1171" xr:uid="{1FB100C5-D04D-4351-AD32-7838ECCE5EEE}"/>
    <cellStyle name="20% - Accent1 3 3" xfId="1513" xr:uid="{A967F9B1-0444-4897-8BFA-55AEE298A16F}"/>
    <cellStyle name="20% - Accent1 3 4" xfId="1008" xr:uid="{9BC3C39C-AAC9-46BE-AD29-4728E95DEB9A}"/>
    <cellStyle name="20% - Accent1 4" xfId="528" xr:uid="{00000000-0005-0000-0000-000008000000}"/>
    <cellStyle name="20% - Accent1 4 2" xfId="1600" xr:uid="{9ADF6AEE-6BA3-4D56-B0FD-8E1CFD6D4367}"/>
    <cellStyle name="20% - Accent1 4 3" xfId="1095" xr:uid="{D53CB985-E836-4A3B-B665-F8256AF63F3C}"/>
    <cellStyle name="20% - Accent1 5" xfId="714" xr:uid="{00000000-0005-0000-0000-000009000000}"/>
    <cellStyle name="20% - Accent1 5 2" xfId="1775" xr:uid="{EB4088F7-D447-4A21-A7BA-D4A9EB4D735C}"/>
    <cellStyle name="20% - Accent1 5 3" xfId="1263" xr:uid="{2B389650-6105-4F35-ACB4-67102B314C72}"/>
    <cellStyle name="20% - Accent1 6" xfId="341" xr:uid="{00000000-0005-0000-0000-00000A000000}"/>
    <cellStyle name="20% - Accent1 6 2" xfId="1434" xr:uid="{A9F0D32C-228D-4C31-A02D-A25817CE8344}"/>
    <cellStyle name="20% - Accent1 6 3" xfId="926" xr:uid="{937C6863-DCB6-46CA-A279-5BEE6EC8FCBE}"/>
    <cellStyle name="20% - Accent1 7" xfId="1413" xr:uid="{9FC1E53D-6857-4734-86AC-98B990DD48BB}"/>
    <cellStyle name="20% - Accent1 8" xfId="859" xr:uid="{76435958-9E24-4EA7-B8E7-A51EC739D205}"/>
    <cellStyle name="20% - Accent2" xfId="72" builtinId="34" customBuiltin="1"/>
    <cellStyle name="20% - Accent2 2" xfId="406" xr:uid="{00000000-0005-0000-0000-00000C000000}"/>
    <cellStyle name="20% - Accent2 2 2" xfId="495" xr:uid="{00000000-0005-0000-0000-00000D000000}"/>
    <cellStyle name="20% - Accent2 2 2 2" xfId="659" xr:uid="{00000000-0005-0000-0000-00000E000000}"/>
    <cellStyle name="20% - Accent2 2 2 2 2" xfId="1731" xr:uid="{55A01967-63B1-42AC-946D-19BE5F3C20DF}"/>
    <cellStyle name="20% - Accent2 2 2 2 3" xfId="1226" xr:uid="{BF0A3038-973C-4CF4-923E-92A84E4FC210}"/>
    <cellStyle name="20% - Accent2 2 2 3" xfId="1568" xr:uid="{31909AB7-B4F6-4E95-A600-2849B55A8A8B}"/>
    <cellStyle name="20% - Accent2 2 2 4" xfId="1063" xr:uid="{690EBDB7-7F0F-4B18-8639-A3E9C9E54B0B}"/>
    <cellStyle name="20% - Accent2 2 3" xfId="572" xr:uid="{00000000-0005-0000-0000-00000F000000}"/>
    <cellStyle name="20% - Accent2 2 3 2" xfId="1644" xr:uid="{8FD6679B-4171-431A-8CC1-739845F4BEC5}"/>
    <cellStyle name="20% - Accent2 2 3 3" xfId="1139" xr:uid="{B8B80499-EE0B-4627-9178-2844B9ACE378}"/>
    <cellStyle name="20% - Accent2 2 4" xfId="812" xr:uid="{00000000-0005-0000-0000-000010000000}"/>
    <cellStyle name="20% - Accent2 2 4 2" xfId="1329" xr:uid="{6C86EA5B-A87C-4EE5-B0E9-3DC1C076CAE2}"/>
    <cellStyle name="20% - Accent2 2 5" xfId="1481" xr:uid="{20E7D851-FF5E-4991-9BA7-9B3369D55CA4}"/>
    <cellStyle name="20% - Accent2 2 6" xfId="976" xr:uid="{A9B07D9C-7FEA-450A-B325-ABB770180EFA}"/>
    <cellStyle name="20% - Accent2 3" xfId="441" xr:uid="{00000000-0005-0000-0000-000011000000}"/>
    <cellStyle name="20% - Accent2 3 2" xfId="606" xr:uid="{00000000-0005-0000-0000-000012000000}"/>
    <cellStyle name="20% - Accent2 3 2 2" xfId="1678" xr:uid="{4F86BDFC-2237-48DF-AAE8-02701F39334A}"/>
    <cellStyle name="20% - Accent2 3 2 3" xfId="1173" xr:uid="{0D8932B2-496C-4256-A90A-6BCA25AA74A1}"/>
    <cellStyle name="20% - Accent2 3 3" xfId="1515" xr:uid="{92718E78-725C-42FA-A96A-DFD6C4219804}"/>
    <cellStyle name="20% - Accent2 3 4" xfId="1010" xr:uid="{EA7B4420-5397-4613-B7A3-12A72DD591CF}"/>
    <cellStyle name="20% - Accent2 4" xfId="530" xr:uid="{00000000-0005-0000-0000-000013000000}"/>
    <cellStyle name="20% - Accent2 4 2" xfId="1602" xr:uid="{ABDA1107-A432-490E-92DD-2114564653F2}"/>
    <cellStyle name="20% - Accent2 4 3" xfId="1097" xr:uid="{9CDA1A21-110B-4A01-9C5A-985E37E5F78A}"/>
    <cellStyle name="20% - Accent2 5" xfId="716" xr:uid="{00000000-0005-0000-0000-000014000000}"/>
    <cellStyle name="20% - Accent2 5 2" xfId="1777" xr:uid="{9858B637-8C4D-4853-B95D-F621FA218FFF}"/>
    <cellStyle name="20% - Accent2 5 3" xfId="1265" xr:uid="{4832E3A8-AF12-4F57-B41A-26676DE328D1}"/>
    <cellStyle name="20% - Accent2 6" xfId="345" xr:uid="{00000000-0005-0000-0000-000015000000}"/>
    <cellStyle name="20% - Accent2 6 2" xfId="1436" xr:uid="{D68571BE-5510-4817-B50B-1CEF796E2328}"/>
    <cellStyle name="20% - Accent2 6 3" xfId="928" xr:uid="{547F6E14-6622-4D3C-A159-1E8A759E03E5}"/>
    <cellStyle name="20% - Accent2 7" xfId="1415" xr:uid="{2D3421B4-DA05-486F-B2C1-7A00CC382053}"/>
    <cellStyle name="20% - Accent2 8" xfId="861" xr:uid="{16998987-0012-44AE-A443-C388FCAF5E83}"/>
    <cellStyle name="20% - Accent3" xfId="75" builtinId="38" customBuiltin="1"/>
    <cellStyle name="20% - Accent3 2" xfId="408" xr:uid="{00000000-0005-0000-0000-000017000000}"/>
    <cellStyle name="20% - Accent3 2 2" xfId="497" xr:uid="{00000000-0005-0000-0000-000018000000}"/>
    <cellStyle name="20% - Accent3 2 2 2" xfId="661" xr:uid="{00000000-0005-0000-0000-000019000000}"/>
    <cellStyle name="20% - Accent3 2 2 2 2" xfId="1733" xr:uid="{9D79792E-54C7-41DA-9EB9-5F420231374B}"/>
    <cellStyle name="20% - Accent3 2 2 2 3" xfId="1228" xr:uid="{EACBEFAB-6527-4322-9BE5-16C1EE4D542A}"/>
    <cellStyle name="20% - Accent3 2 2 3" xfId="1570" xr:uid="{431B4FC8-2340-4D70-B2BC-DA01F643134B}"/>
    <cellStyle name="20% - Accent3 2 2 4" xfId="1065" xr:uid="{78271956-4666-4518-8204-21397CE6526A}"/>
    <cellStyle name="20% - Accent3 2 3" xfId="574" xr:uid="{00000000-0005-0000-0000-00001A000000}"/>
    <cellStyle name="20% - Accent3 2 3 2" xfId="1646" xr:uid="{E8CE6C5C-5100-4A4C-9F0C-0801B0AB0A2E}"/>
    <cellStyle name="20% - Accent3 2 3 3" xfId="1141" xr:uid="{7E8971BC-7CE8-42F4-8E3A-35C013480EAD}"/>
    <cellStyle name="20% - Accent3 2 4" xfId="816" xr:uid="{00000000-0005-0000-0000-00001B000000}"/>
    <cellStyle name="20% - Accent3 2 4 2" xfId="1332" xr:uid="{2E7226BA-FBB0-485C-A9E1-E32679B087CC}"/>
    <cellStyle name="20% - Accent3 2 5" xfId="1483" xr:uid="{A1F21771-74B7-4A55-93DF-CAD273B05E76}"/>
    <cellStyle name="20% - Accent3 2 6" xfId="978" xr:uid="{1D77E382-D0A3-47C0-99F0-51AE38CC996E}"/>
    <cellStyle name="20% - Accent3 3" xfId="443" xr:uid="{00000000-0005-0000-0000-00001C000000}"/>
    <cellStyle name="20% - Accent3 3 2" xfId="608" xr:uid="{00000000-0005-0000-0000-00001D000000}"/>
    <cellStyle name="20% - Accent3 3 2 2" xfId="1680" xr:uid="{014D4757-BB72-4A13-98A7-8FA260F17F41}"/>
    <cellStyle name="20% - Accent3 3 2 3" xfId="1175" xr:uid="{C921A8AF-2681-46B2-80A9-165B333092D5}"/>
    <cellStyle name="20% - Accent3 3 3" xfId="1517" xr:uid="{E24B061B-FF2F-485A-BBEB-58653DB40282}"/>
    <cellStyle name="20% - Accent3 3 4" xfId="1012" xr:uid="{93945D20-8023-40DF-AA10-F844076BC92B}"/>
    <cellStyle name="20% - Accent3 4" xfId="532" xr:uid="{00000000-0005-0000-0000-00001E000000}"/>
    <cellStyle name="20% - Accent3 4 2" xfId="1604" xr:uid="{3F2939F0-06A3-4627-A83B-09F83976DA78}"/>
    <cellStyle name="20% - Accent3 4 3" xfId="1099" xr:uid="{E054273F-5073-47D4-A3A9-32AB2C0C760D}"/>
    <cellStyle name="20% - Accent3 5" xfId="718" xr:uid="{00000000-0005-0000-0000-00001F000000}"/>
    <cellStyle name="20% - Accent3 5 2" xfId="1779" xr:uid="{B3C1B141-6C3E-4518-848F-F8D8FD6D20E3}"/>
    <cellStyle name="20% - Accent3 5 3" xfId="1267" xr:uid="{225F021A-7993-435A-B278-55E945D74155}"/>
    <cellStyle name="20% - Accent3 6" xfId="349" xr:uid="{00000000-0005-0000-0000-000020000000}"/>
    <cellStyle name="20% - Accent3 6 2" xfId="1438" xr:uid="{2A05ADCF-94F5-491B-87E7-1D63FB7A25C3}"/>
    <cellStyle name="20% - Accent3 6 3" xfId="930" xr:uid="{9A4C0C0E-5EAA-4B36-BB50-D19E7A486987}"/>
    <cellStyle name="20% - Accent3 7" xfId="1417" xr:uid="{301DDEE9-2491-463E-B27C-255214056324}"/>
    <cellStyle name="20% - Accent3 8" xfId="863" xr:uid="{E170D957-78CE-44FF-9C51-41F7BEB25737}"/>
    <cellStyle name="20% - Accent4" xfId="78" builtinId="42" customBuiltin="1"/>
    <cellStyle name="20% - Accent4 2" xfId="410" xr:uid="{00000000-0005-0000-0000-000022000000}"/>
    <cellStyle name="20% - Accent4 2 2" xfId="499" xr:uid="{00000000-0005-0000-0000-000023000000}"/>
    <cellStyle name="20% - Accent4 2 2 2" xfId="663" xr:uid="{00000000-0005-0000-0000-000024000000}"/>
    <cellStyle name="20% - Accent4 2 2 2 2" xfId="1735" xr:uid="{00435AFB-1E58-414B-9ACF-E467CF31783E}"/>
    <cellStyle name="20% - Accent4 2 2 2 3" xfId="1230" xr:uid="{6FC9EA9F-4C0A-46E4-8360-5F2530B7E062}"/>
    <cellStyle name="20% - Accent4 2 2 3" xfId="1572" xr:uid="{B8E62FC0-539F-47A6-97D2-47D81A7DA876}"/>
    <cellStyle name="20% - Accent4 2 2 4" xfId="1067" xr:uid="{DBAB89D9-3189-4B14-99DA-176D331ED3FF}"/>
    <cellStyle name="20% - Accent4 2 3" xfId="576" xr:uid="{00000000-0005-0000-0000-000025000000}"/>
    <cellStyle name="20% - Accent4 2 3 2" xfId="1648" xr:uid="{EE75AA35-572B-42F5-B898-803909E2B217}"/>
    <cellStyle name="20% - Accent4 2 3 3" xfId="1143" xr:uid="{E3C8BD74-FE7B-45F5-9259-56095B6E7BE1}"/>
    <cellStyle name="20% - Accent4 2 4" xfId="820" xr:uid="{00000000-0005-0000-0000-000026000000}"/>
    <cellStyle name="20% - Accent4 2 4 2" xfId="1335" xr:uid="{A6970D7E-7C6F-4AC1-B2A9-A953B903A091}"/>
    <cellStyle name="20% - Accent4 2 5" xfId="1485" xr:uid="{4822B95A-F938-4584-9C38-9F9225B2FC21}"/>
    <cellStyle name="20% - Accent4 2 6" xfId="980" xr:uid="{7F8F7E2C-E915-4D48-B1E0-1FAB24D09BF8}"/>
    <cellStyle name="20% - Accent4 3" xfId="445" xr:uid="{00000000-0005-0000-0000-000027000000}"/>
    <cellStyle name="20% - Accent4 3 2" xfId="610" xr:uid="{00000000-0005-0000-0000-000028000000}"/>
    <cellStyle name="20% - Accent4 3 2 2" xfId="1682" xr:uid="{0C9CD4F2-C074-4DB0-9427-FA886BD010BC}"/>
    <cellStyle name="20% - Accent4 3 2 3" xfId="1177" xr:uid="{B1162ABE-DCD2-41B1-8580-A2E90850EE04}"/>
    <cellStyle name="20% - Accent4 3 3" xfId="1519" xr:uid="{3E8F190F-16B3-44EB-9EFB-C8EB2EA14200}"/>
    <cellStyle name="20% - Accent4 3 4" xfId="1014" xr:uid="{EF0720FB-CE24-4756-99A9-62B407C87DF8}"/>
    <cellStyle name="20% - Accent4 4" xfId="534" xr:uid="{00000000-0005-0000-0000-000029000000}"/>
    <cellStyle name="20% - Accent4 4 2" xfId="1606" xr:uid="{80E73FE7-9CC0-4AE5-9CFD-166668B78AAA}"/>
    <cellStyle name="20% - Accent4 4 3" xfId="1101" xr:uid="{4524CE48-84BE-4F20-8C1F-CCBC9E9339FB}"/>
    <cellStyle name="20% - Accent4 5" xfId="720" xr:uid="{00000000-0005-0000-0000-00002A000000}"/>
    <cellStyle name="20% - Accent4 5 2" xfId="1781" xr:uid="{C537BDD0-A93E-4553-99C0-41C97CE360AD}"/>
    <cellStyle name="20% - Accent4 5 3" xfId="1269" xr:uid="{5E0D913B-A8DF-4E7D-998B-762E67F52504}"/>
    <cellStyle name="20% - Accent4 6" xfId="353" xr:uid="{00000000-0005-0000-0000-00002B000000}"/>
    <cellStyle name="20% - Accent4 6 2" xfId="1440" xr:uid="{F178C749-52C2-41C2-86EE-21C481AEAF40}"/>
    <cellStyle name="20% - Accent4 6 3" xfId="932" xr:uid="{AAD94A19-B092-4E26-80C4-24A588462DE7}"/>
    <cellStyle name="20% - Accent4 7" xfId="1419" xr:uid="{D8F676DF-3B2B-4DF7-BBAD-9E5EE9D682DF}"/>
    <cellStyle name="20% - Accent4 8" xfId="865" xr:uid="{36FB7BC2-8334-4A89-AC08-0481FC99504E}"/>
    <cellStyle name="20% - Accent5" xfId="81" builtinId="46" customBuiltin="1"/>
    <cellStyle name="20% - Accent5 2" xfId="412" xr:uid="{00000000-0005-0000-0000-00002D000000}"/>
    <cellStyle name="20% - Accent5 2 2" xfId="501" xr:uid="{00000000-0005-0000-0000-00002E000000}"/>
    <cellStyle name="20% - Accent5 2 2 2" xfId="665" xr:uid="{00000000-0005-0000-0000-00002F000000}"/>
    <cellStyle name="20% - Accent5 2 2 2 2" xfId="1737" xr:uid="{B287B07B-C53B-4A66-A0AC-7806F926F72E}"/>
    <cellStyle name="20% - Accent5 2 2 2 3" xfId="1232" xr:uid="{E99501D1-95C0-43B3-9552-4DEDD8533CB2}"/>
    <cellStyle name="20% - Accent5 2 2 3" xfId="1574" xr:uid="{67899B70-8DC1-4429-9E21-3B91AB8FD2A5}"/>
    <cellStyle name="20% - Accent5 2 2 4" xfId="1069" xr:uid="{08038A01-D056-413D-BF34-3E6B36DC6587}"/>
    <cellStyle name="20% - Accent5 2 3" xfId="578" xr:uid="{00000000-0005-0000-0000-000030000000}"/>
    <cellStyle name="20% - Accent5 2 3 2" xfId="1650" xr:uid="{30BD69E7-E750-4CA3-A09A-52BE64709EB1}"/>
    <cellStyle name="20% - Accent5 2 3 3" xfId="1145" xr:uid="{D98833E5-4079-4973-A0BD-3AB87B1B1B0E}"/>
    <cellStyle name="20% - Accent5 2 4" xfId="824" xr:uid="{00000000-0005-0000-0000-000031000000}"/>
    <cellStyle name="20% - Accent5 2 4 2" xfId="1338" xr:uid="{0D2625C9-45C5-426C-806A-AEB8B997519F}"/>
    <cellStyle name="20% - Accent5 2 5" xfId="1487" xr:uid="{AACA8DFF-982A-438B-A8F5-971E75F60176}"/>
    <cellStyle name="20% - Accent5 2 6" xfId="982" xr:uid="{5BA85941-C06C-4EBF-84D0-2DC3F12E8A5D}"/>
    <cellStyle name="20% - Accent5 3" xfId="447" xr:uid="{00000000-0005-0000-0000-000032000000}"/>
    <cellStyle name="20% - Accent5 3 2" xfId="612" xr:uid="{00000000-0005-0000-0000-000033000000}"/>
    <cellStyle name="20% - Accent5 3 2 2" xfId="1684" xr:uid="{17C1F962-4279-4C9C-A5EA-45584434DBB6}"/>
    <cellStyle name="20% - Accent5 3 2 3" xfId="1179" xr:uid="{8E7DCC0E-54AD-4FEF-9E90-ED03640F6575}"/>
    <cellStyle name="20% - Accent5 3 3" xfId="1521" xr:uid="{BAF2AED6-7802-4167-A29E-CAB667DC0BD8}"/>
    <cellStyle name="20% - Accent5 3 4" xfId="1016" xr:uid="{99F7F513-99F2-4104-90FF-B3C0A3D936A4}"/>
    <cellStyle name="20% - Accent5 4" xfId="536" xr:uid="{00000000-0005-0000-0000-000034000000}"/>
    <cellStyle name="20% - Accent5 4 2" xfId="1608" xr:uid="{7643D5A8-2EC6-4B59-8507-DC64ADDD47D6}"/>
    <cellStyle name="20% - Accent5 4 3" xfId="1103" xr:uid="{82D6724C-9BB9-4826-A889-68E8632E220B}"/>
    <cellStyle name="20% - Accent5 5" xfId="722" xr:uid="{00000000-0005-0000-0000-000035000000}"/>
    <cellStyle name="20% - Accent5 5 2" xfId="1783" xr:uid="{259113AF-042D-4E1D-B37D-C5DDD99E55E2}"/>
    <cellStyle name="20% - Accent5 5 3" xfId="1271" xr:uid="{6300320E-A451-485C-AAAE-B1D4B83A22F8}"/>
    <cellStyle name="20% - Accent5 6" xfId="357" xr:uid="{00000000-0005-0000-0000-000036000000}"/>
    <cellStyle name="20% - Accent5 6 2" xfId="1442" xr:uid="{45F883A6-62C9-47DC-8AA8-D5C02D13686E}"/>
    <cellStyle name="20% - Accent5 6 3" xfId="934" xr:uid="{BB459134-B337-45A0-8299-B543487ED927}"/>
    <cellStyle name="20% - Accent5 7" xfId="1421" xr:uid="{A0245F05-6F96-431E-9966-48F827FB39D0}"/>
    <cellStyle name="20% - Accent5 8" xfId="867" xr:uid="{76A459B1-49E8-4832-ABDF-0BE44A836281}"/>
    <cellStyle name="20% - Accent6" xfId="84" builtinId="50" customBuiltin="1"/>
    <cellStyle name="20% - Accent6 2" xfId="414" xr:uid="{00000000-0005-0000-0000-000038000000}"/>
    <cellStyle name="20% - Accent6 2 2" xfId="503" xr:uid="{00000000-0005-0000-0000-000039000000}"/>
    <cellStyle name="20% - Accent6 2 2 2" xfId="667" xr:uid="{00000000-0005-0000-0000-00003A000000}"/>
    <cellStyle name="20% - Accent6 2 2 2 2" xfId="1739" xr:uid="{3B58A965-5A26-40E0-834B-19E6EE7558AD}"/>
    <cellStyle name="20% - Accent6 2 2 2 3" xfId="1234" xr:uid="{9783B6C7-B488-43AD-9F57-77DA8F906E95}"/>
    <cellStyle name="20% - Accent6 2 2 3" xfId="1576" xr:uid="{B481561F-DA80-49F2-A230-CCD71EDD5AFB}"/>
    <cellStyle name="20% - Accent6 2 2 4" xfId="1071" xr:uid="{1688EC6E-C2C1-465C-BE6B-08EBB80ED2CB}"/>
    <cellStyle name="20% - Accent6 2 3" xfId="580" xr:uid="{00000000-0005-0000-0000-00003B000000}"/>
    <cellStyle name="20% - Accent6 2 3 2" xfId="1652" xr:uid="{505C1AE9-B479-4A9C-9A8B-6774C037EEBE}"/>
    <cellStyle name="20% - Accent6 2 3 3" xfId="1147" xr:uid="{54215132-2A61-45C7-908A-C2D863864481}"/>
    <cellStyle name="20% - Accent6 2 4" xfId="828" xr:uid="{00000000-0005-0000-0000-00003C000000}"/>
    <cellStyle name="20% - Accent6 2 4 2" xfId="1341" xr:uid="{84C83FFD-0F79-47BC-BE1B-2140727D9795}"/>
    <cellStyle name="20% - Accent6 2 5" xfId="1489" xr:uid="{11D95420-B008-4980-808C-6F26108A5872}"/>
    <cellStyle name="20% - Accent6 2 6" xfId="984" xr:uid="{2F1F2E67-1A2A-48DF-941B-163C9F24935E}"/>
    <cellStyle name="20% - Accent6 3" xfId="449" xr:uid="{00000000-0005-0000-0000-00003D000000}"/>
    <cellStyle name="20% - Accent6 3 2" xfId="614" xr:uid="{00000000-0005-0000-0000-00003E000000}"/>
    <cellStyle name="20% - Accent6 3 2 2" xfId="1686" xr:uid="{BD6FF9C7-8376-478A-9007-E65EE7F44146}"/>
    <cellStyle name="20% - Accent6 3 2 3" xfId="1181" xr:uid="{DA3D9F75-0544-4F5F-9010-09ED1B0EC6E3}"/>
    <cellStyle name="20% - Accent6 3 3" xfId="1523" xr:uid="{C9D3FC20-E736-4EC7-A93D-A16F1A5862AD}"/>
    <cellStyle name="20% - Accent6 3 4" xfId="1018" xr:uid="{8275974E-9F7D-4E00-B755-765B4C2DB2F1}"/>
    <cellStyle name="20% - Accent6 4" xfId="538" xr:uid="{00000000-0005-0000-0000-00003F000000}"/>
    <cellStyle name="20% - Accent6 4 2" xfId="1610" xr:uid="{EE804447-EDAA-419A-93FA-BD0FC3FE0842}"/>
    <cellStyle name="20% - Accent6 4 3" xfId="1105" xr:uid="{D2F0F6A7-31AB-46DA-BF3C-73EB4266B329}"/>
    <cellStyle name="20% - Accent6 5" xfId="724" xr:uid="{00000000-0005-0000-0000-000040000000}"/>
    <cellStyle name="20% - Accent6 5 2" xfId="1785" xr:uid="{8090A861-30C8-4B7A-AB28-15332828620F}"/>
    <cellStyle name="20% - Accent6 5 3" xfId="1273" xr:uid="{86832C1A-9B5C-4A8C-9022-A7D821A4B6A9}"/>
    <cellStyle name="20% - Accent6 6" xfId="361" xr:uid="{00000000-0005-0000-0000-000041000000}"/>
    <cellStyle name="20% - Accent6 6 2" xfId="1444" xr:uid="{6FF45A24-BF27-4E01-A8CE-6B26C1F3B9E9}"/>
    <cellStyle name="20% - Accent6 6 3" xfId="936" xr:uid="{B88E969A-2C60-4FC5-B2EA-8D754A77A3E6}"/>
    <cellStyle name="20% - Accent6 7" xfId="1423" xr:uid="{E08AF057-4860-441E-93E0-D6D6ABFF66A0}"/>
    <cellStyle name="20% - Accent6 8" xfId="869" xr:uid="{3298F054-F964-4E57-A2DD-4DE00499BE4E}"/>
    <cellStyle name="40% - Accent1" xfId="70" builtinId="31" customBuiltin="1"/>
    <cellStyle name="40% - Accent1 2" xfId="405" xr:uid="{00000000-0005-0000-0000-000043000000}"/>
    <cellStyle name="40% - Accent1 2 2" xfId="494" xr:uid="{00000000-0005-0000-0000-000044000000}"/>
    <cellStyle name="40% - Accent1 2 2 2" xfId="658" xr:uid="{00000000-0005-0000-0000-000045000000}"/>
    <cellStyle name="40% - Accent1 2 2 2 2" xfId="1730" xr:uid="{9FBFCD7D-2FFE-464D-B43A-436448A577A2}"/>
    <cellStyle name="40% - Accent1 2 2 2 3" xfId="1225" xr:uid="{CE780709-7601-46CE-90D7-C623C65B1211}"/>
    <cellStyle name="40% - Accent1 2 2 3" xfId="1567" xr:uid="{70116964-4E82-4A48-883B-80CFDC595069}"/>
    <cellStyle name="40% - Accent1 2 2 4" xfId="1062" xr:uid="{73FBEDBE-DCED-4423-ADF6-165887C1B7B6}"/>
    <cellStyle name="40% - Accent1 2 3" xfId="571" xr:uid="{00000000-0005-0000-0000-000046000000}"/>
    <cellStyle name="40% - Accent1 2 3 2" xfId="1643" xr:uid="{179AEC1D-8F1D-4128-9688-DB7D1D79CA37}"/>
    <cellStyle name="40% - Accent1 2 3 3" xfId="1138" xr:uid="{A312B95C-0FFE-473E-853C-2B946F99F557}"/>
    <cellStyle name="40% - Accent1 2 4" xfId="809" xr:uid="{00000000-0005-0000-0000-000047000000}"/>
    <cellStyle name="40% - Accent1 2 4 2" xfId="1327" xr:uid="{0328F1E3-8192-4D8E-9633-0244A11DBD44}"/>
    <cellStyle name="40% - Accent1 2 5" xfId="1480" xr:uid="{7AF815DD-0BA0-46DD-ACCC-6D3FD32BF6F0}"/>
    <cellStyle name="40% - Accent1 2 6" xfId="975" xr:uid="{C11C0D79-F9D9-466C-85E0-1663CE7DE40C}"/>
    <cellStyle name="40% - Accent1 3" xfId="440" xr:uid="{00000000-0005-0000-0000-000048000000}"/>
    <cellStyle name="40% - Accent1 3 2" xfId="605" xr:uid="{00000000-0005-0000-0000-000049000000}"/>
    <cellStyle name="40% - Accent1 3 2 2" xfId="1677" xr:uid="{FC26F1CC-EE5F-427E-9D4B-984EE35529ED}"/>
    <cellStyle name="40% - Accent1 3 2 3" xfId="1172" xr:uid="{9B116310-84AF-4729-B61C-16CBC56376F8}"/>
    <cellStyle name="40% - Accent1 3 3" xfId="1514" xr:uid="{DFA2B4C8-0971-4D1B-B8A3-6A2D32916A96}"/>
    <cellStyle name="40% - Accent1 3 4" xfId="1009" xr:uid="{F4B96B60-289E-4294-9C9F-3927908CDD15}"/>
    <cellStyle name="40% - Accent1 4" xfId="529" xr:uid="{00000000-0005-0000-0000-00004A000000}"/>
    <cellStyle name="40% - Accent1 4 2" xfId="1601" xr:uid="{770DCEA1-A4A6-40F0-BD70-F2B6A265E95A}"/>
    <cellStyle name="40% - Accent1 4 3" xfId="1096" xr:uid="{94B0C9E2-4A5A-4357-A303-B81FFBB2F30E}"/>
    <cellStyle name="40% - Accent1 5" xfId="715" xr:uid="{00000000-0005-0000-0000-00004B000000}"/>
    <cellStyle name="40% - Accent1 5 2" xfId="1776" xr:uid="{9CC557BC-F344-4C81-8BEB-CAB664B5FDAC}"/>
    <cellStyle name="40% - Accent1 5 3" xfId="1264" xr:uid="{1126904A-21AD-4423-8B39-B6196C39C401}"/>
    <cellStyle name="40% - Accent1 6" xfId="342" xr:uid="{00000000-0005-0000-0000-00004C000000}"/>
    <cellStyle name="40% - Accent1 6 2" xfId="1435" xr:uid="{FDFE6E4C-3453-4DD5-AAD4-B110D6F75F95}"/>
    <cellStyle name="40% - Accent1 6 3" xfId="927" xr:uid="{A2116302-34FD-4EF3-A5ED-C5451669FC23}"/>
    <cellStyle name="40% - Accent1 7" xfId="1414" xr:uid="{A52E4069-1C10-4C13-BE06-04906D4FAA32}"/>
    <cellStyle name="40% - Accent1 8" xfId="860" xr:uid="{55A86E08-0F46-4FEB-A5EA-DCD25BEC72F7}"/>
    <cellStyle name="40% - Accent2" xfId="73" builtinId="35" customBuiltin="1"/>
    <cellStyle name="40% - Accent2 2" xfId="407" xr:uid="{00000000-0005-0000-0000-00004E000000}"/>
    <cellStyle name="40% - Accent2 2 2" xfId="496" xr:uid="{00000000-0005-0000-0000-00004F000000}"/>
    <cellStyle name="40% - Accent2 2 2 2" xfId="660" xr:uid="{00000000-0005-0000-0000-000050000000}"/>
    <cellStyle name="40% - Accent2 2 2 2 2" xfId="1732" xr:uid="{C16E54B0-00F2-48C3-9721-B5000E8051CE}"/>
    <cellStyle name="40% - Accent2 2 2 2 3" xfId="1227" xr:uid="{0B464831-269D-4D92-8C00-D552643BBCCC}"/>
    <cellStyle name="40% - Accent2 2 2 3" xfId="1569" xr:uid="{CE4017CF-D4AF-4680-B156-EEBCF9A92B4F}"/>
    <cellStyle name="40% - Accent2 2 2 4" xfId="1064" xr:uid="{46ED65AE-2911-432A-A229-08A3F7D258BE}"/>
    <cellStyle name="40% - Accent2 2 3" xfId="573" xr:uid="{00000000-0005-0000-0000-000051000000}"/>
    <cellStyle name="40% - Accent2 2 3 2" xfId="1645" xr:uid="{C45AB28E-DE04-47B3-9947-5C57A8D2E855}"/>
    <cellStyle name="40% - Accent2 2 3 3" xfId="1140" xr:uid="{DD497CB5-62C4-4BCC-A023-53427B4454BF}"/>
    <cellStyle name="40% - Accent2 2 4" xfId="813" xr:uid="{00000000-0005-0000-0000-000052000000}"/>
    <cellStyle name="40% - Accent2 2 4 2" xfId="1330" xr:uid="{25A1099C-0840-456F-8CC0-280880B348C1}"/>
    <cellStyle name="40% - Accent2 2 5" xfId="1482" xr:uid="{1C5BCA86-3E87-4944-9F66-20083B74E378}"/>
    <cellStyle name="40% - Accent2 2 6" xfId="977" xr:uid="{4A8EE9AE-2830-4E93-85FD-FB0D32C02D7A}"/>
    <cellStyle name="40% - Accent2 3" xfId="442" xr:uid="{00000000-0005-0000-0000-000053000000}"/>
    <cellStyle name="40% - Accent2 3 2" xfId="607" xr:uid="{00000000-0005-0000-0000-000054000000}"/>
    <cellStyle name="40% - Accent2 3 2 2" xfId="1679" xr:uid="{A3C03180-F2D4-431A-AB67-F4E6C00634FB}"/>
    <cellStyle name="40% - Accent2 3 2 3" xfId="1174" xr:uid="{86F6F556-ACA0-4309-9DF1-455FC0904D1F}"/>
    <cellStyle name="40% - Accent2 3 3" xfId="1516" xr:uid="{A13289A2-95D9-4063-BD94-E294EBDDADC3}"/>
    <cellStyle name="40% - Accent2 3 4" xfId="1011" xr:uid="{8040B4B1-6C3D-43D0-9204-D25BC7850629}"/>
    <cellStyle name="40% - Accent2 4" xfId="531" xr:uid="{00000000-0005-0000-0000-000055000000}"/>
    <cellStyle name="40% - Accent2 4 2" xfId="1603" xr:uid="{52B43FF7-2B47-4A7B-938D-5F0688B8BB5C}"/>
    <cellStyle name="40% - Accent2 4 3" xfId="1098" xr:uid="{7AF304ED-79C7-4714-9D9E-3D88A60E1E80}"/>
    <cellStyle name="40% - Accent2 5" xfId="717" xr:uid="{00000000-0005-0000-0000-000056000000}"/>
    <cellStyle name="40% - Accent2 5 2" xfId="1778" xr:uid="{26B1458C-4273-4643-8E8A-343ADDEFE721}"/>
    <cellStyle name="40% - Accent2 5 3" xfId="1266" xr:uid="{44FC5CBB-CDB8-48C1-AD87-0D17FB6E4EB4}"/>
    <cellStyle name="40% - Accent2 6" xfId="346" xr:uid="{00000000-0005-0000-0000-000057000000}"/>
    <cellStyle name="40% - Accent2 6 2" xfId="1437" xr:uid="{D3058C30-FD13-45C8-AEF6-9735392D6FE4}"/>
    <cellStyle name="40% - Accent2 6 3" xfId="929" xr:uid="{B8E3B115-B112-470D-B139-B998B911BBF6}"/>
    <cellStyle name="40% - Accent2 7" xfId="1416" xr:uid="{834F2B3C-421A-49D9-A5DF-1F16000801F3}"/>
    <cellStyle name="40% - Accent2 8" xfId="862" xr:uid="{2DA65B8F-F09B-400C-B77D-38F3E6FBB8D9}"/>
    <cellStyle name="40% - Accent3" xfId="76" builtinId="39" customBuiltin="1"/>
    <cellStyle name="40% - Accent3 2" xfId="409" xr:uid="{00000000-0005-0000-0000-000059000000}"/>
    <cellStyle name="40% - Accent3 2 2" xfId="498" xr:uid="{00000000-0005-0000-0000-00005A000000}"/>
    <cellStyle name="40% - Accent3 2 2 2" xfId="662" xr:uid="{00000000-0005-0000-0000-00005B000000}"/>
    <cellStyle name="40% - Accent3 2 2 2 2" xfId="1734" xr:uid="{F1C2C585-C288-433F-B1C4-2071E3357F77}"/>
    <cellStyle name="40% - Accent3 2 2 2 3" xfId="1229" xr:uid="{D82CA30E-F533-4E3D-8C13-42883C5057B6}"/>
    <cellStyle name="40% - Accent3 2 2 3" xfId="1571" xr:uid="{F3B81325-0DDA-4825-AB96-A3024E225B87}"/>
    <cellStyle name="40% - Accent3 2 2 4" xfId="1066" xr:uid="{846FAB39-DE0D-4855-AF5E-FE370E2AD53C}"/>
    <cellStyle name="40% - Accent3 2 3" xfId="575" xr:uid="{00000000-0005-0000-0000-00005C000000}"/>
    <cellStyle name="40% - Accent3 2 3 2" xfId="1647" xr:uid="{A3F11AEF-919F-4FF6-8738-DC25562CA344}"/>
    <cellStyle name="40% - Accent3 2 3 3" xfId="1142" xr:uid="{2AB2B4FC-4990-4C66-B2AC-B18200EB30E9}"/>
    <cellStyle name="40% - Accent3 2 4" xfId="817" xr:uid="{00000000-0005-0000-0000-00005D000000}"/>
    <cellStyle name="40% - Accent3 2 4 2" xfId="1333" xr:uid="{D9D10855-D61B-4B26-8FD9-5E8CFA60E497}"/>
    <cellStyle name="40% - Accent3 2 5" xfId="1484" xr:uid="{B96B084E-0488-4BB5-84B0-866896D2D15E}"/>
    <cellStyle name="40% - Accent3 2 6" xfId="979" xr:uid="{974D07CD-5FBD-4B5B-9138-B29C69AB627E}"/>
    <cellStyle name="40% - Accent3 3" xfId="444" xr:uid="{00000000-0005-0000-0000-00005E000000}"/>
    <cellStyle name="40% - Accent3 3 2" xfId="609" xr:uid="{00000000-0005-0000-0000-00005F000000}"/>
    <cellStyle name="40% - Accent3 3 2 2" xfId="1681" xr:uid="{692714C6-6404-44F6-A56C-7C022A6E1A2D}"/>
    <cellStyle name="40% - Accent3 3 2 3" xfId="1176" xr:uid="{2D081B6F-9E5B-482E-9374-73F4B3767D2D}"/>
    <cellStyle name="40% - Accent3 3 3" xfId="1518" xr:uid="{A41A4DD3-95C2-4A8F-8440-C38FE573BEF7}"/>
    <cellStyle name="40% - Accent3 3 4" xfId="1013" xr:uid="{F25AE06B-D46B-48D5-81DC-F0A8917D3E11}"/>
    <cellStyle name="40% - Accent3 4" xfId="533" xr:uid="{00000000-0005-0000-0000-000060000000}"/>
    <cellStyle name="40% - Accent3 4 2" xfId="1605" xr:uid="{0386AB58-2126-4C29-9605-27436691342F}"/>
    <cellStyle name="40% - Accent3 4 3" xfId="1100" xr:uid="{4E0B9100-A164-4053-AB09-B7CA98122FCC}"/>
    <cellStyle name="40% - Accent3 5" xfId="719" xr:uid="{00000000-0005-0000-0000-000061000000}"/>
    <cellStyle name="40% - Accent3 5 2" xfId="1780" xr:uid="{55CA813D-FDA0-4438-8BBF-2BB080A20670}"/>
    <cellStyle name="40% - Accent3 5 3" xfId="1268" xr:uid="{35D7E26C-7355-441C-94C3-695653EF06CC}"/>
    <cellStyle name="40% - Accent3 6" xfId="350" xr:uid="{00000000-0005-0000-0000-000062000000}"/>
    <cellStyle name="40% - Accent3 6 2" xfId="1439" xr:uid="{51463EC3-5721-47A3-934B-0169D2F9CA0A}"/>
    <cellStyle name="40% - Accent3 6 3" xfId="931" xr:uid="{6E19A661-EC39-4AEA-9493-5B779A09297B}"/>
    <cellStyle name="40% - Accent3 7" xfId="1418" xr:uid="{D22B1C93-0C04-465B-8C8A-E0FED7AA6998}"/>
    <cellStyle name="40% - Accent3 8" xfId="864" xr:uid="{C86E8815-40A7-44F2-A4D6-319D572F8478}"/>
    <cellStyle name="40% - Accent4" xfId="79" builtinId="43" customBuiltin="1"/>
    <cellStyle name="40% - Accent4 2" xfId="411" xr:uid="{00000000-0005-0000-0000-000064000000}"/>
    <cellStyle name="40% - Accent4 2 2" xfId="500" xr:uid="{00000000-0005-0000-0000-000065000000}"/>
    <cellStyle name="40% - Accent4 2 2 2" xfId="664" xr:uid="{00000000-0005-0000-0000-000066000000}"/>
    <cellStyle name="40% - Accent4 2 2 2 2" xfId="1736" xr:uid="{4D06BB68-3BD9-48F1-A72B-6403BFC5DA0B}"/>
    <cellStyle name="40% - Accent4 2 2 2 3" xfId="1231" xr:uid="{9A5E50FE-F128-4170-9B38-4296F0D11AD1}"/>
    <cellStyle name="40% - Accent4 2 2 3" xfId="1573" xr:uid="{06D318E9-37D2-4BCD-B63E-EA91C944CD18}"/>
    <cellStyle name="40% - Accent4 2 2 4" xfId="1068" xr:uid="{A0485D94-8595-4B3A-94DC-B29C97BC7DCA}"/>
    <cellStyle name="40% - Accent4 2 3" xfId="577" xr:uid="{00000000-0005-0000-0000-000067000000}"/>
    <cellStyle name="40% - Accent4 2 3 2" xfId="1649" xr:uid="{6BFF411F-ACC3-4D93-94B4-D9EEADE4E3AF}"/>
    <cellStyle name="40% - Accent4 2 3 3" xfId="1144" xr:uid="{9CB135AE-BAF5-4CDB-9E08-ABE7548113D3}"/>
    <cellStyle name="40% - Accent4 2 4" xfId="821" xr:uid="{00000000-0005-0000-0000-000068000000}"/>
    <cellStyle name="40% - Accent4 2 4 2" xfId="1336" xr:uid="{6E9AE58F-7574-422D-BC09-8CBE7700027D}"/>
    <cellStyle name="40% - Accent4 2 5" xfId="1486" xr:uid="{47F4B06A-8DD7-4767-B1A2-5C825D04B232}"/>
    <cellStyle name="40% - Accent4 2 6" xfId="981" xr:uid="{19FA02DC-712F-449E-A260-719148394FA8}"/>
    <cellStyle name="40% - Accent4 3" xfId="446" xr:uid="{00000000-0005-0000-0000-000069000000}"/>
    <cellStyle name="40% - Accent4 3 2" xfId="611" xr:uid="{00000000-0005-0000-0000-00006A000000}"/>
    <cellStyle name="40% - Accent4 3 2 2" xfId="1683" xr:uid="{2AAAFD2F-BC6F-453C-BD2A-68886A358EF6}"/>
    <cellStyle name="40% - Accent4 3 2 3" xfId="1178" xr:uid="{7286BEC4-E45D-4C8D-A36E-7AADF8B43046}"/>
    <cellStyle name="40% - Accent4 3 3" xfId="1520" xr:uid="{CB8FE14B-1E56-427C-AC58-BB990F3AC965}"/>
    <cellStyle name="40% - Accent4 3 4" xfId="1015" xr:uid="{0828EA7C-0AF5-402F-83D1-D8CE3FFDDDD8}"/>
    <cellStyle name="40% - Accent4 4" xfId="535" xr:uid="{00000000-0005-0000-0000-00006B000000}"/>
    <cellStyle name="40% - Accent4 4 2" xfId="1607" xr:uid="{5C0ABEBF-5FF1-4953-8094-C677F41D138C}"/>
    <cellStyle name="40% - Accent4 4 3" xfId="1102" xr:uid="{D806402D-869F-4949-A69D-8D42826E7FCA}"/>
    <cellStyle name="40% - Accent4 5" xfId="721" xr:uid="{00000000-0005-0000-0000-00006C000000}"/>
    <cellStyle name="40% - Accent4 5 2" xfId="1782" xr:uid="{5E0C427C-880A-47EF-8C97-6B1C548EDFEE}"/>
    <cellStyle name="40% - Accent4 5 3" xfId="1270" xr:uid="{36E578F8-96B7-455F-890F-2434A71D9F96}"/>
    <cellStyle name="40% - Accent4 6" xfId="354" xr:uid="{00000000-0005-0000-0000-00006D000000}"/>
    <cellStyle name="40% - Accent4 6 2" xfId="1441" xr:uid="{8B402A44-16DE-488C-A69D-B7EE502C2005}"/>
    <cellStyle name="40% - Accent4 6 3" xfId="933" xr:uid="{A5C2BA26-BF7D-4D33-B793-4BD1BEA8553B}"/>
    <cellStyle name="40% - Accent4 7" xfId="1420" xr:uid="{74F0F1D0-1711-4083-908E-8AE5A23667E3}"/>
    <cellStyle name="40% - Accent4 8" xfId="866" xr:uid="{8E65B025-7582-41A0-A4CB-A7D117D79061}"/>
    <cellStyle name="40% - Accent5" xfId="82" builtinId="47" customBuiltin="1"/>
    <cellStyle name="40% - Accent5 2" xfId="413" xr:uid="{00000000-0005-0000-0000-00006F000000}"/>
    <cellStyle name="40% - Accent5 2 2" xfId="502" xr:uid="{00000000-0005-0000-0000-000070000000}"/>
    <cellStyle name="40% - Accent5 2 2 2" xfId="666" xr:uid="{00000000-0005-0000-0000-000071000000}"/>
    <cellStyle name="40% - Accent5 2 2 2 2" xfId="1738" xr:uid="{66F1EBF4-05A9-4272-A68C-DD92AD9EEF86}"/>
    <cellStyle name="40% - Accent5 2 2 2 3" xfId="1233" xr:uid="{14B4AB50-F8E8-4A7D-BFD1-0B372FED9974}"/>
    <cellStyle name="40% - Accent5 2 2 3" xfId="1575" xr:uid="{CA0516C0-7AE6-4BB9-8439-4BB1C25F3A02}"/>
    <cellStyle name="40% - Accent5 2 2 4" xfId="1070" xr:uid="{AD3510EF-60B9-42CC-A8B3-A16CCA644262}"/>
    <cellStyle name="40% - Accent5 2 3" xfId="579" xr:uid="{00000000-0005-0000-0000-000072000000}"/>
    <cellStyle name="40% - Accent5 2 3 2" xfId="1651" xr:uid="{45FD4947-798F-46B5-B6E1-D5AC3591BFE8}"/>
    <cellStyle name="40% - Accent5 2 3 3" xfId="1146" xr:uid="{0B2845E7-CFE0-4F43-B783-F190A982C519}"/>
    <cellStyle name="40% - Accent5 2 4" xfId="825" xr:uid="{00000000-0005-0000-0000-000073000000}"/>
    <cellStyle name="40% - Accent5 2 4 2" xfId="1339" xr:uid="{C4675CA5-0F55-419A-8158-0A08A91ABFB5}"/>
    <cellStyle name="40% - Accent5 2 5" xfId="1488" xr:uid="{0A408981-F7AD-48A4-AFDB-926BEC78001D}"/>
    <cellStyle name="40% - Accent5 2 6" xfId="983" xr:uid="{94EFBD30-267F-4336-9369-78E276236E74}"/>
    <cellStyle name="40% - Accent5 3" xfId="448" xr:uid="{00000000-0005-0000-0000-000074000000}"/>
    <cellStyle name="40% - Accent5 3 2" xfId="613" xr:uid="{00000000-0005-0000-0000-000075000000}"/>
    <cellStyle name="40% - Accent5 3 2 2" xfId="1685" xr:uid="{D2865079-B7BC-480D-9949-CC614D758933}"/>
    <cellStyle name="40% - Accent5 3 2 3" xfId="1180" xr:uid="{B46D72F9-F404-431B-8A84-B400C48C7047}"/>
    <cellStyle name="40% - Accent5 3 3" xfId="1522" xr:uid="{827F8EF6-F6D7-48BB-A470-34C22E539A2A}"/>
    <cellStyle name="40% - Accent5 3 4" xfId="1017" xr:uid="{C0D312A3-7BE3-4FC4-9643-7B784723F998}"/>
    <cellStyle name="40% - Accent5 4" xfId="537" xr:uid="{00000000-0005-0000-0000-000076000000}"/>
    <cellStyle name="40% - Accent5 4 2" xfId="1609" xr:uid="{AE386E36-AC38-4CE2-8D91-FA35833A0927}"/>
    <cellStyle name="40% - Accent5 4 3" xfId="1104" xr:uid="{183AB065-CC3B-484E-81C6-CEF0453D8140}"/>
    <cellStyle name="40% - Accent5 5" xfId="723" xr:uid="{00000000-0005-0000-0000-000077000000}"/>
    <cellStyle name="40% - Accent5 5 2" xfId="1784" xr:uid="{641B1CE0-4CCB-4601-AD00-27977A15CDA3}"/>
    <cellStyle name="40% - Accent5 5 3" xfId="1272" xr:uid="{696E7338-5D03-416A-B1F4-0FE9D7B05D94}"/>
    <cellStyle name="40% - Accent5 6" xfId="358" xr:uid="{00000000-0005-0000-0000-000078000000}"/>
    <cellStyle name="40% - Accent5 6 2" xfId="1443" xr:uid="{2F0D69F8-0E55-4A2A-A9F7-3687CE6F725F}"/>
    <cellStyle name="40% - Accent5 6 3" xfId="935" xr:uid="{7E9F065F-2A00-4A1B-8128-10B3A14CE01E}"/>
    <cellStyle name="40% - Accent5 7" xfId="1422" xr:uid="{A988A019-3DCC-46ED-B1E3-54E787381065}"/>
    <cellStyle name="40% - Accent5 8" xfId="868" xr:uid="{ED91C5CA-A81E-499C-8B52-E1762CCD617F}"/>
    <cellStyle name="40% - Accent6" xfId="85" builtinId="51" customBuiltin="1"/>
    <cellStyle name="40% - Accent6 2" xfId="415" xr:uid="{00000000-0005-0000-0000-00007A000000}"/>
    <cellStyle name="40% - Accent6 2 2" xfId="504" xr:uid="{00000000-0005-0000-0000-00007B000000}"/>
    <cellStyle name="40% - Accent6 2 2 2" xfId="668" xr:uid="{00000000-0005-0000-0000-00007C000000}"/>
    <cellStyle name="40% - Accent6 2 2 2 2" xfId="1740" xr:uid="{23745A72-CD32-4CC0-A65D-693904164210}"/>
    <cellStyle name="40% - Accent6 2 2 2 3" xfId="1235" xr:uid="{09501ACD-70BD-4430-9AF0-A0CC51EA7EB9}"/>
    <cellStyle name="40% - Accent6 2 2 3" xfId="1577" xr:uid="{7EA0B064-3B67-47A0-9853-D2986E42ACBB}"/>
    <cellStyle name="40% - Accent6 2 2 4" xfId="1072" xr:uid="{24266EB3-FF90-4A18-917E-19F32394F5F2}"/>
    <cellStyle name="40% - Accent6 2 3" xfId="581" xr:uid="{00000000-0005-0000-0000-00007D000000}"/>
    <cellStyle name="40% - Accent6 2 3 2" xfId="1653" xr:uid="{658B5D4A-0B27-402C-88A9-34BCBB261614}"/>
    <cellStyle name="40% - Accent6 2 3 3" xfId="1148" xr:uid="{2BC9325D-E958-47BC-ABE0-57BBA095CC54}"/>
    <cellStyle name="40% - Accent6 2 4" xfId="829" xr:uid="{00000000-0005-0000-0000-00007E000000}"/>
    <cellStyle name="40% - Accent6 2 4 2" xfId="1342" xr:uid="{96C711C4-AB4C-47E2-9DBB-E37779648D40}"/>
    <cellStyle name="40% - Accent6 2 5" xfId="1490" xr:uid="{0EB1E940-026A-48D7-BC1F-31293C2F7275}"/>
    <cellStyle name="40% - Accent6 2 6" xfId="985" xr:uid="{0859CAE1-68A4-46DB-9057-60C185C13D5A}"/>
    <cellStyle name="40% - Accent6 3" xfId="450" xr:uid="{00000000-0005-0000-0000-00007F000000}"/>
    <cellStyle name="40% - Accent6 3 2" xfId="615" xr:uid="{00000000-0005-0000-0000-000080000000}"/>
    <cellStyle name="40% - Accent6 3 2 2" xfId="1687" xr:uid="{3B5225AF-F410-480C-8B8A-9A65BC08F5D3}"/>
    <cellStyle name="40% - Accent6 3 2 3" xfId="1182" xr:uid="{B21D4A81-E2E0-486B-9A46-4BE6013F944F}"/>
    <cellStyle name="40% - Accent6 3 3" xfId="1524" xr:uid="{EADC9323-9F8E-473F-9B37-715AB1C7E556}"/>
    <cellStyle name="40% - Accent6 3 4" xfId="1019" xr:uid="{7AB698B9-ACF1-4ECD-86FD-39C85FCB6C4C}"/>
    <cellStyle name="40% - Accent6 4" xfId="539" xr:uid="{00000000-0005-0000-0000-000081000000}"/>
    <cellStyle name="40% - Accent6 4 2" xfId="1611" xr:uid="{CD38DE41-51F8-4A13-8E05-E4EE721DE63B}"/>
    <cellStyle name="40% - Accent6 4 3" xfId="1106" xr:uid="{1D435126-3C1C-4089-877B-4CD264526CC8}"/>
    <cellStyle name="40% - Accent6 5" xfId="725" xr:uid="{00000000-0005-0000-0000-000082000000}"/>
    <cellStyle name="40% - Accent6 5 2" xfId="1786" xr:uid="{79CEA5F9-FDE1-420B-B311-EE5C9CDB8331}"/>
    <cellStyle name="40% - Accent6 5 3" xfId="1274" xr:uid="{565E4238-FC71-4187-9811-0B26BE26D7B2}"/>
    <cellStyle name="40% - Accent6 6" xfId="362" xr:uid="{00000000-0005-0000-0000-000083000000}"/>
    <cellStyle name="40% - Accent6 6 2" xfId="1445" xr:uid="{66B68AFD-78E8-4AF3-8048-FF59181B32BE}"/>
    <cellStyle name="40% - Accent6 6 3" xfId="937" xr:uid="{F0420B55-07BF-41EF-9A3D-8A46C3623B5C}"/>
    <cellStyle name="40% - Accent6 7" xfId="1424" xr:uid="{997D0123-6971-4C20-953C-8A271D1F372C}"/>
    <cellStyle name="40% - Accent6 8" xfId="870" xr:uid="{AFCAC413-1A07-4E7F-81BD-6EDF56DB4D00}"/>
    <cellStyle name="60% - Accent1 2" xfId="728" xr:uid="{00000000-0005-0000-0000-000084000000}"/>
    <cellStyle name="60% - Accent1 2 2" xfId="810" xr:uid="{00000000-0005-0000-0000-000085000000}"/>
    <cellStyle name="60% - Accent1 2 2 2" xfId="1328" xr:uid="{6440662C-A9B5-4F25-8CD3-AE83996B10D3}"/>
    <cellStyle name="60% - Accent1 3" xfId="343" xr:uid="{00000000-0005-0000-0000-000086000000}"/>
    <cellStyle name="60% - Accent2 2" xfId="729" xr:uid="{00000000-0005-0000-0000-000087000000}"/>
    <cellStyle name="60% - Accent2 2 2" xfId="814" xr:uid="{00000000-0005-0000-0000-000088000000}"/>
    <cellStyle name="60% - Accent2 2 2 2" xfId="1331" xr:uid="{C89C9B46-9265-4B9C-A274-86FB2604522E}"/>
    <cellStyle name="60% - Accent2 3" xfId="347" xr:uid="{00000000-0005-0000-0000-000089000000}"/>
    <cellStyle name="60% - Accent3 2" xfId="730" xr:uid="{00000000-0005-0000-0000-00008A000000}"/>
    <cellStyle name="60% - Accent3 2 2" xfId="818" xr:uid="{00000000-0005-0000-0000-00008B000000}"/>
    <cellStyle name="60% - Accent3 2 2 2" xfId="1334" xr:uid="{A0230F99-043D-474D-BD93-A6B89D0CB3E5}"/>
    <cellStyle name="60% - Accent3 3" xfId="351" xr:uid="{00000000-0005-0000-0000-00008C000000}"/>
    <cellStyle name="60% - Accent4 2" xfId="731" xr:uid="{00000000-0005-0000-0000-00008D000000}"/>
    <cellStyle name="60% - Accent4 2 2" xfId="822" xr:uid="{00000000-0005-0000-0000-00008E000000}"/>
    <cellStyle name="60% - Accent4 2 2 2" xfId="1337" xr:uid="{6E43EBFF-2503-456F-8F1D-60267105F0E3}"/>
    <cellStyle name="60% - Accent4 3" xfId="355" xr:uid="{00000000-0005-0000-0000-00008F000000}"/>
    <cellStyle name="60% - Accent5 2" xfId="732" xr:uid="{00000000-0005-0000-0000-000090000000}"/>
    <cellStyle name="60% - Accent5 2 2" xfId="826" xr:uid="{00000000-0005-0000-0000-000091000000}"/>
    <cellStyle name="60% - Accent5 2 2 2" xfId="1340" xr:uid="{DD5A5D1D-91D6-4B35-A029-B00515C4A508}"/>
    <cellStyle name="60% - Accent5 3" xfId="359" xr:uid="{00000000-0005-0000-0000-000092000000}"/>
    <cellStyle name="60% - Accent6 2" xfId="733" xr:uid="{00000000-0005-0000-0000-000093000000}"/>
    <cellStyle name="60% - Accent6 2 2" xfId="830" xr:uid="{00000000-0005-0000-0000-000094000000}"/>
    <cellStyle name="60% - Accent6 2 2 2" xfId="1343" xr:uid="{26ADD24D-3AA0-40E6-8919-76D9190FEC5F}"/>
    <cellStyle name="60% - Accent6 3" xfId="363" xr:uid="{00000000-0005-0000-0000-000095000000}"/>
    <cellStyle name="Accent1" xfId="68" builtinId="29" customBuiltin="1"/>
    <cellStyle name="Accent1 2" xfId="340" xr:uid="{00000000-0005-0000-0000-000097000000}"/>
    <cellStyle name="Accent1 2 2" xfId="807" xr:uid="{00000000-0005-0000-0000-000098000000}"/>
    <cellStyle name="Accent2" xfId="71" builtinId="33" customBuiltin="1"/>
    <cellStyle name="Accent2 2" xfId="344" xr:uid="{00000000-0005-0000-0000-00009A000000}"/>
    <cellStyle name="Accent2 2 2" xfId="811" xr:uid="{00000000-0005-0000-0000-00009B000000}"/>
    <cellStyle name="Accent3" xfId="74" builtinId="37" customBuiltin="1"/>
    <cellStyle name="Accent3 2" xfId="348" xr:uid="{00000000-0005-0000-0000-00009D000000}"/>
    <cellStyle name="Accent3 2 2" xfId="815" xr:uid="{00000000-0005-0000-0000-00009E000000}"/>
    <cellStyle name="Accent4" xfId="77" builtinId="41" customBuiltin="1"/>
    <cellStyle name="Accent4 2" xfId="352" xr:uid="{00000000-0005-0000-0000-0000A0000000}"/>
    <cellStyle name="Accent4 2 2" xfId="819" xr:uid="{00000000-0005-0000-0000-0000A1000000}"/>
    <cellStyle name="Accent5" xfId="80" builtinId="45" customBuiltin="1"/>
    <cellStyle name="Accent5 2" xfId="356" xr:uid="{00000000-0005-0000-0000-0000A3000000}"/>
    <cellStyle name="Accent5 2 2" xfId="823" xr:uid="{00000000-0005-0000-0000-0000A4000000}"/>
    <cellStyle name="Accent6" xfId="83" builtinId="49" customBuiltin="1"/>
    <cellStyle name="Accent6 2" xfId="360" xr:uid="{00000000-0005-0000-0000-0000A6000000}"/>
    <cellStyle name="Accent6 2 2" xfId="827" xr:uid="{00000000-0005-0000-0000-0000A7000000}"/>
    <cellStyle name="Bad" xfId="59" builtinId="27" customBuiltin="1"/>
    <cellStyle name="Bad 2" xfId="330" xr:uid="{00000000-0005-0000-0000-0000A9000000}"/>
    <cellStyle name="Bad 2 2" xfId="796" xr:uid="{00000000-0005-0000-0000-0000AA000000}"/>
    <cellStyle name="Calculation" xfId="62" builtinId="22" customBuiltin="1"/>
    <cellStyle name="Calculation 2" xfId="334" xr:uid="{00000000-0005-0000-0000-0000AC000000}"/>
    <cellStyle name="Calculation 2 2" xfId="800" xr:uid="{00000000-0005-0000-0000-0000AD000000}"/>
    <cellStyle name="Check Cell" xfId="64" builtinId="23" customBuiltin="1"/>
    <cellStyle name="Check Cell 2" xfId="336" xr:uid="{00000000-0005-0000-0000-0000AF000000}"/>
    <cellStyle name="Check Cell 2 2" xfId="802" xr:uid="{00000000-0005-0000-0000-0000B0000000}"/>
    <cellStyle name="Comma" xfId="12" builtinId="3"/>
    <cellStyle name="Comma 10" xfId="117" xr:uid="{00000000-0005-0000-0000-0000B2000000}"/>
    <cellStyle name="Comma 10 2" xfId="124" xr:uid="{00000000-0005-0000-0000-0000B3000000}"/>
    <cellStyle name="Comma 10 2 2" xfId="1357" xr:uid="{B584EF08-8DF6-410A-B4B4-2A64CE7B4660}"/>
    <cellStyle name="Comma 10 3" xfId="364" xr:uid="{00000000-0005-0000-0000-0000B4000000}"/>
    <cellStyle name="Comma 10 3 2" xfId="1446" xr:uid="{D727B695-11A6-4B79-9669-F4913AF2AD0D}"/>
    <cellStyle name="Comma 10 3 3" xfId="938" xr:uid="{2313BC55-4A1C-4310-89D4-B6F8E088EA55}"/>
    <cellStyle name="Comma 10 4" xfId="1356" xr:uid="{BA0BFFC9-4632-493A-85A0-ECA136AF7DF6}"/>
    <cellStyle name="Comma 11" xfId="126" xr:uid="{00000000-0005-0000-0000-0000B5000000}"/>
    <cellStyle name="Comma 11 2" xfId="170" xr:uid="{00000000-0005-0000-0000-0000B6000000}"/>
    <cellStyle name="Comma 11 2 2" xfId="1373" xr:uid="{4474E6A3-DEBE-4402-B8AD-211458B724E2}"/>
    <cellStyle name="Comma 11 3" xfId="709" xr:uid="{00000000-0005-0000-0000-0000B7000000}"/>
    <cellStyle name="Comma 11 3 2" xfId="1770" xr:uid="{3C4C856C-B91C-4075-A050-A1C5AE73A272}"/>
    <cellStyle name="Comma 11 3 3" xfId="1260" xr:uid="{13166A4F-9D19-4431-AE90-E40FCD5B4C6C}"/>
    <cellStyle name="Comma 12" xfId="90" xr:uid="{00000000-0005-0000-0000-0000B8000000}"/>
    <cellStyle name="Comma 12 2" xfId="156" xr:uid="{00000000-0005-0000-0000-0000B9000000}"/>
    <cellStyle name="Comma 12 2 2" xfId="1360" xr:uid="{A4EF02D5-3FF3-43A2-A01D-82269E28BF99}"/>
    <cellStyle name="Comma 12 3" xfId="850" xr:uid="{00000000-0005-0000-0000-0000BA000000}"/>
    <cellStyle name="Comma 13" xfId="153" xr:uid="{00000000-0005-0000-0000-0000BB000000}"/>
    <cellStyle name="Comma 14" xfId="211" xr:uid="{00000000-0005-0000-0000-0000BC000000}"/>
    <cellStyle name="Comma 14 2" xfId="1391" xr:uid="{22F3EAC1-A79A-401A-BE1C-ABDAAC5F41C9}"/>
    <cellStyle name="Comma 14 3" xfId="888" xr:uid="{540BEABE-6058-4DC6-9C4F-D98E7ADEB222}"/>
    <cellStyle name="Comma 15" xfId="217" xr:uid="{00000000-0005-0000-0000-0000BD000000}"/>
    <cellStyle name="Comma 16" xfId="246" xr:uid="{00000000-0005-0000-0000-0000BE000000}"/>
    <cellStyle name="Comma 17" xfId="244" xr:uid="{00000000-0005-0000-0000-0000BF000000}"/>
    <cellStyle name="Comma 17 2" xfId="894" xr:uid="{685C4DD1-EC69-4C65-BD37-B0FD705363D1}"/>
    <cellStyle name="Comma 18" xfId="257" xr:uid="{00000000-0005-0000-0000-0000C0000000}"/>
    <cellStyle name="Comma 18 2" xfId="902" xr:uid="{552682AE-0981-4616-AA93-D6A7A1991EBA}"/>
    <cellStyle name="Comma 19" xfId="282" xr:uid="{00000000-0005-0000-0000-0000C1000000}"/>
    <cellStyle name="Comma 2" xfId="11" xr:uid="{00000000-0005-0000-0000-0000C2000000}"/>
    <cellStyle name="Comma 2 2" xfId="17" xr:uid="{00000000-0005-0000-0000-0000C3000000}"/>
    <cellStyle name="Comma 2 2 2" xfId="40" xr:uid="{00000000-0005-0000-0000-0000C4000000}"/>
    <cellStyle name="Comma 2 2 2 2" xfId="53" xr:uid="{00000000-0005-0000-0000-0000C5000000}"/>
    <cellStyle name="Comma 2 2 2 2 2" xfId="177" xr:uid="{00000000-0005-0000-0000-0000C6000000}"/>
    <cellStyle name="Comma 2 2 2 2 3" xfId="1379" xr:uid="{646CA19A-8C73-4DC4-9D8B-B9062B7898F4}"/>
    <cellStyle name="Comma 2 2 2 3" xfId="317" xr:uid="{00000000-0005-0000-0000-0000C7000000}"/>
    <cellStyle name="Comma 2 2 3" xfId="46" xr:uid="{00000000-0005-0000-0000-0000C8000000}"/>
    <cellStyle name="Comma 2 2 3 2" xfId="690" xr:uid="{00000000-0005-0000-0000-0000C9000000}"/>
    <cellStyle name="Comma 2 2 3 2 2" xfId="1762" xr:uid="{0B89FDC9-67A8-4A0B-9B92-A3C544E02908}"/>
    <cellStyle name="Comma 2 2 3 3" xfId="142" xr:uid="{00000000-0005-0000-0000-0000CA000000}"/>
    <cellStyle name="Comma 2 2 4" xfId="842" xr:uid="{00000000-0005-0000-0000-0000CB000000}"/>
    <cellStyle name="Comma 2 2 5" xfId="292" xr:uid="{00000000-0005-0000-0000-0000CC000000}"/>
    <cellStyle name="Comma 2 2 6" xfId="92" xr:uid="{00000000-0005-0000-0000-0000CD000000}"/>
    <cellStyle name="Comma 2 3" xfId="116" xr:uid="{00000000-0005-0000-0000-0000CE000000}"/>
    <cellStyle name="Comma 2 3 2" xfId="145" xr:uid="{00000000-0005-0000-0000-0000CF000000}"/>
    <cellStyle name="Comma 2 3 2 2" xfId="179" xr:uid="{00000000-0005-0000-0000-0000D0000000}"/>
    <cellStyle name="Comma 2 3 2 2 2" xfId="1380" xr:uid="{4E4FE653-793C-4B28-9B4B-1E3770E09BAA}"/>
    <cellStyle name="Comma 2 3 2 3" xfId="271" xr:uid="{00000000-0005-0000-0000-0000D1000000}"/>
    <cellStyle name="Comma 2 3 2 3 2" xfId="1404" xr:uid="{ADAD2DA1-837C-4B50-AB2E-F3091FDC896C}"/>
    <cellStyle name="Comma 2 3 2 4" xfId="472" xr:uid="{00000000-0005-0000-0000-0000D2000000}"/>
    <cellStyle name="Comma 2 3 2 4 2" xfId="1545" xr:uid="{E3623651-CC66-4E6F-A2ED-9A163F37927F}"/>
    <cellStyle name="Comma 2 3 2 4 3" xfId="1040" xr:uid="{CC357DF3-B9AD-4D5C-95A1-A69E07A67BB4}"/>
    <cellStyle name="Comma 2 3 3" xfId="168" xr:uid="{00000000-0005-0000-0000-0000D3000000}"/>
    <cellStyle name="Comma 2 3 3 2" xfId="636" xr:uid="{00000000-0005-0000-0000-0000D4000000}"/>
    <cellStyle name="Comma 2 3 3 2 2" xfId="1708" xr:uid="{D4664665-8C1C-4B0C-A591-503CD36FC5DB}"/>
    <cellStyle name="Comma 2 3 3 2 3" xfId="1203" xr:uid="{682E6707-5F5D-4CB2-B834-B857A3886429}"/>
    <cellStyle name="Comma 2 3 3 3" xfId="1371" xr:uid="{CAEE26B1-F74D-41AA-BCE0-0E38B6C0C97F}"/>
    <cellStyle name="Comma 2 3 4" xfId="691" xr:uid="{00000000-0005-0000-0000-0000D5000000}"/>
    <cellStyle name="Comma 2 3 4 2" xfId="1763" xr:uid="{E4CD930E-E195-467C-A4C8-564FD14897A2}"/>
    <cellStyle name="Comma 2 3 5" xfId="318" xr:uid="{00000000-0005-0000-0000-0000D6000000}"/>
    <cellStyle name="Comma 2 3 5 2" xfId="1429" xr:uid="{965282D5-0B64-4EF5-B587-83AF0AF11762}"/>
    <cellStyle name="Comma 2 3 5 3" xfId="921" xr:uid="{C95D74BF-06E8-481C-8053-59ABD893C63E}"/>
    <cellStyle name="Comma 2 3 6" xfId="286" xr:uid="{00000000-0005-0000-0000-0000D7000000}"/>
    <cellStyle name="Comma 2 4" xfId="131" xr:uid="{00000000-0005-0000-0000-0000D8000000}"/>
    <cellStyle name="Comma 2 4 2" xfId="174" xr:uid="{00000000-0005-0000-0000-0000D9000000}"/>
    <cellStyle name="Comma 2 4 2 2" xfId="692" xr:uid="{00000000-0005-0000-0000-0000DA000000}"/>
    <cellStyle name="Comma 2 4 2 3" xfId="1376" xr:uid="{018B5D72-74E1-4D96-8EBF-6FFB98F5978E}"/>
    <cellStyle name="Comma 2 4 3" xfId="192" xr:uid="{00000000-0005-0000-0000-0000DB000000}"/>
    <cellStyle name="Comma 2 4 4" xfId="368" xr:uid="{00000000-0005-0000-0000-0000DC000000}"/>
    <cellStyle name="Comma 2 4 4 2" xfId="1449" xr:uid="{85C5B372-2AD5-4E1B-BD9A-7394F831381E}"/>
    <cellStyle name="Comma 2 4 4 3" xfId="942" xr:uid="{7D1A9EC6-23A3-429D-B6C2-14015DF066A4}"/>
    <cellStyle name="Comma 2 5" xfId="91" xr:uid="{00000000-0005-0000-0000-0000DD000000}"/>
    <cellStyle name="Comma 2 5 2" xfId="157" xr:uid="{00000000-0005-0000-0000-0000DE000000}"/>
    <cellStyle name="Comma 2 5 2 2" xfId="760" xr:uid="{00000000-0005-0000-0000-0000DF000000}"/>
    <cellStyle name="Comma 2 5 2 2 2" xfId="1809" xr:uid="{57082821-E210-43A4-929E-0B534B2C6779}"/>
    <cellStyle name="Comma 2 5 2 3" xfId="1361" xr:uid="{574FB3E5-44B9-4BE3-85AF-0A58C2034674}"/>
    <cellStyle name="Comma 2 5 3" xfId="527" xr:uid="{00000000-0005-0000-0000-0000E0000000}"/>
    <cellStyle name="Comma 2 5 3 2" xfId="1599" xr:uid="{8FA22721-0147-40F1-BF33-5BA735899ED5}"/>
    <cellStyle name="Comma 2 5 3 3" xfId="1094" xr:uid="{10B8936C-5607-4133-99A5-0494F22349C1}"/>
    <cellStyle name="Comma 2 6" xfId="191" xr:uid="{00000000-0005-0000-0000-0000E1000000}"/>
    <cellStyle name="Comma 2 6 2" xfId="689" xr:uid="{00000000-0005-0000-0000-0000E2000000}"/>
    <cellStyle name="Comma 2 6 2 2" xfId="1761" xr:uid="{76010D25-7B49-4C24-9F99-8D4365E792B3}"/>
    <cellStyle name="Comma 2 6 2 3" xfId="1256" xr:uid="{44F84617-6EAB-47A3-872B-27315316EB71}"/>
    <cellStyle name="Comma 2 6 3" xfId="1388" xr:uid="{5C217817-BFB3-472E-B105-75AB98D95459}"/>
    <cellStyle name="Comma 2 6 4" xfId="884" xr:uid="{D4D14BA5-F03D-4578-B91F-7B29573D0FCC}"/>
    <cellStyle name="Comma 2 7" xfId="841" xr:uid="{00000000-0005-0000-0000-0000E3000000}"/>
    <cellStyle name="Comma 2 8" xfId="285" xr:uid="{00000000-0005-0000-0000-0000E4000000}"/>
    <cellStyle name="Comma 3" xfId="16" xr:uid="{00000000-0005-0000-0000-0000E5000000}"/>
    <cellStyle name="Comma 3 2" xfId="24" xr:uid="{00000000-0005-0000-0000-0000E6000000}"/>
    <cellStyle name="Comma 3 2 2" xfId="48" xr:uid="{00000000-0005-0000-0000-0000E7000000}"/>
    <cellStyle name="Comma 3 2 2 2" xfId="161" xr:uid="{00000000-0005-0000-0000-0000E8000000}"/>
    <cellStyle name="Comma 3 2 2 2 2" xfId="1364" xr:uid="{C4ADE1EC-0C41-467A-A052-BDE315E0D57E}"/>
    <cellStyle name="Comma 3 2 2 3" xfId="693" xr:uid="{00000000-0005-0000-0000-0000E9000000}"/>
    <cellStyle name="Comma 3 2 2 3 2" xfId="1764" xr:uid="{B668FC95-407B-430E-9323-A3F87DB1033E}"/>
    <cellStyle name="Comma 3 2 2 4" xfId="102" xr:uid="{00000000-0005-0000-0000-0000EA000000}"/>
    <cellStyle name="Comma 3 2 3" xfId="182" xr:uid="{00000000-0005-0000-0000-0000EB000000}"/>
    <cellStyle name="Comma 3 2 4" xfId="235" xr:uid="{00000000-0005-0000-0000-0000EC000000}"/>
    <cellStyle name="Comma 3 2 4 2" xfId="1396" xr:uid="{7ECD6DA4-C6EF-4B1F-AD64-79B8AD562668}"/>
    <cellStyle name="Comma 3 2 5" xfId="293" xr:uid="{00000000-0005-0000-0000-0000ED000000}"/>
    <cellStyle name="Comma 3 3" xfId="38" xr:uid="{00000000-0005-0000-0000-0000EE000000}"/>
    <cellStyle name="Comma 3 3 2" xfId="127" xr:uid="{00000000-0005-0000-0000-0000EF000000}"/>
    <cellStyle name="Comma 3 3 2 2" xfId="171" xr:uid="{00000000-0005-0000-0000-0000F0000000}"/>
    <cellStyle name="Comma 3 3 2 2 2" xfId="1374" xr:uid="{DCE10423-EB1A-4EA9-AD3A-7AA4F6C8A1F1}"/>
    <cellStyle name="Comma 3 3 3" xfId="267" xr:uid="{00000000-0005-0000-0000-0000F1000000}"/>
    <cellStyle name="Comma 3 3 3 2" xfId="1402" xr:uid="{03A9DDB7-DDC2-4C6F-B859-195A6AE47A8D}"/>
    <cellStyle name="Comma 3 3 4" xfId="401" xr:uid="{00000000-0005-0000-0000-0000F2000000}"/>
    <cellStyle name="Comma 3 3 5" xfId="854" xr:uid="{AA799EC0-5533-4378-9F6B-720B8AD7F41B}"/>
    <cellStyle name="Comma 3 4" xfId="37" xr:uid="{00000000-0005-0000-0000-0000F3000000}"/>
    <cellStyle name="Comma 3 4 2" xfId="272" xr:uid="{00000000-0005-0000-0000-0000F4000000}"/>
    <cellStyle name="Comma 3 4 2 2" xfId="1405" xr:uid="{0509A189-D967-4972-AD59-1A97F55E46C8}"/>
    <cellStyle name="Comma 3 4 3" xfId="303" xr:uid="{00000000-0005-0000-0000-0000F5000000}"/>
    <cellStyle name="Comma 3 4 4" xfId="136" xr:uid="{00000000-0005-0000-0000-0000F6000000}"/>
    <cellStyle name="Comma 3 4 5" xfId="853" xr:uid="{030019DC-5A65-46FF-9953-0E220BD39749}"/>
    <cellStyle name="Comma 3 5" xfId="45" xr:uid="{00000000-0005-0000-0000-0000F7000000}"/>
    <cellStyle name="Comma 3 5 2" xfId="158" xr:uid="{00000000-0005-0000-0000-0000F8000000}"/>
    <cellStyle name="Comma 3 5 2 2" xfId="1362" xr:uid="{360F3753-58C1-4799-B3E2-9C63EB410F82}"/>
    <cellStyle name="Comma 3 5 3" xfId="93" xr:uid="{00000000-0005-0000-0000-0000F9000000}"/>
    <cellStyle name="Comma 3 6" xfId="287" xr:uid="{00000000-0005-0000-0000-0000FA000000}"/>
    <cellStyle name="Comma 3 7" xfId="87" xr:uid="{00000000-0005-0000-0000-0000FB000000}"/>
    <cellStyle name="Comma 4" xfId="18" xr:uid="{00000000-0005-0000-0000-0000FC000000}"/>
    <cellStyle name="Comma 4 2" xfId="47" xr:uid="{00000000-0005-0000-0000-0000FD000000}"/>
    <cellStyle name="Comma 4 2 2" xfId="163" xr:uid="{00000000-0005-0000-0000-0000FE000000}"/>
    <cellStyle name="Comma 4 2 2 2" xfId="710" xr:uid="{00000000-0005-0000-0000-0000FF000000}"/>
    <cellStyle name="Comma 4 2 2 2 2" xfId="1771" xr:uid="{29A19688-CC37-40C3-847C-AAA31E8CB21C}"/>
    <cellStyle name="Comma 4 2 2 3" xfId="1366" xr:uid="{64295E39-ED7E-4E50-8CAD-DD09865D4879}"/>
    <cellStyle name="Comma 4 2 3" xfId="212" xr:uid="{00000000-0005-0000-0000-000000010000}"/>
    <cellStyle name="Comma 4 2 3 2" xfId="315" xr:uid="{00000000-0005-0000-0000-000001010000}"/>
    <cellStyle name="Comma 4 2 4" xfId="236" xr:uid="{00000000-0005-0000-0000-000002010000}"/>
    <cellStyle name="Comma 4 2 4 2" xfId="1397" xr:uid="{1C29733A-BF7E-4BBB-AC75-1C7FE305F3B0}"/>
    <cellStyle name="Comma 4 2 5" xfId="290" xr:uid="{00000000-0005-0000-0000-000003010000}"/>
    <cellStyle name="Comma 4 2 6" xfId="105" xr:uid="{00000000-0005-0000-0000-000004010000}"/>
    <cellStyle name="Comma 4 3" xfId="132" xr:uid="{00000000-0005-0000-0000-000005010000}"/>
    <cellStyle name="Comma 4 3 2" xfId="175" xr:uid="{00000000-0005-0000-0000-000006010000}"/>
    <cellStyle name="Comma 4 3 2 2" xfId="711" xr:uid="{00000000-0005-0000-0000-000007010000}"/>
    <cellStyle name="Comma 4 3 2 2 2" xfId="1772" xr:uid="{2B38E3E8-0594-48CF-983E-5A256607271C}"/>
    <cellStyle name="Comma 4 3 2 3" xfId="1377" xr:uid="{9481B595-2661-4959-9DA1-9CF900EB2638}"/>
    <cellStyle name="Comma 4 3 3" xfId="213" xr:uid="{00000000-0005-0000-0000-000008010000}"/>
    <cellStyle name="Comma 4 3 4" xfId="316" xr:uid="{00000000-0005-0000-0000-000009010000}"/>
    <cellStyle name="Comma 4 4" xfId="94" xr:uid="{00000000-0005-0000-0000-00000A010000}"/>
    <cellStyle name="Comma 4 4 2" xfId="159" xr:uid="{00000000-0005-0000-0000-00000B010000}"/>
    <cellStyle name="Comma 4 4 2 2" xfId="1363" xr:uid="{0B628EA0-E679-492D-A143-5FDCB45A4A5B}"/>
    <cellStyle name="Comma 4 4 3" xfId="694" xr:uid="{00000000-0005-0000-0000-00000C010000}"/>
    <cellStyle name="Comma 4 5" xfId="193" xr:uid="{00000000-0005-0000-0000-00000D010000}"/>
    <cellStyle name="Comma 4 5 2" xfId="310" xr:uid="{00000000-0005-0000-0000-00000E010000}"/>
    <cellStyle name="Comma 4 6" xfId="843" xr:uid="{00000000-0005-0000-0000-00000F010000}"/>
    <cellStyle name="Comma 4 6 2" xfId="1844" xr:uid="{0654CB35-8730-4DB7-997B-057020FDAFD0}"/>
    <cellStyle name="Comma 4 7" xfId="288" xr:uid="{00000000-0005-0000-0000-000010010000}"/>
    <cellStyle name="Comma 5" xfId="39" xr:uid="{00000000-0005-0000-0000-000011010000}"/>
    <cellStyle name="Comma 5 2" xfId="52" xr:uid="{00000000-0005-0000-0000-000012010000}"/>
    <cellStyle name="Comma 5 2 2" xfId="169" xr:uid="{00000000-0005-0000-0000-000013010000}"/>
    <cellStyle name="Comma 5 2 2 2" xfId="238" xr:uid="{00000000-0005-0000-0000-000014010000}"/>
    <cellStyle name="Comma 5 2 2 2 2" xfId="1399" xr:uid="{B7B586B5-9422-4E23-B4A3-7871351B5E79}"/>
    <cellStyle name="Comma 5 2 2 3" xfId="1372" xr:uid="{B8B4E3F5-DE15-4F22-92F3-EEBD43901AA0}"/>
    <cellStyle name="Comma 5 2 3" xfId="210" xr:uid="{00000000-0005-0000-0000-000015010000}"/>
    <cellStyle name="Comma 5 2 4" xfId="222" xr:uid="{00000000-0005-0000-0000-000016010000}"/>
    <cellStyle name="Comma 5 2 5" xfId="708" xr:uid="{00000000-0005-0000-0000-000017010000}"/>
    <cellStyle name="Comma 5 2 5 2" xfId="1769" xr:uid="{9F94B475-7000-4789-B3C2-6650CCA034E0}"/>
    <cellStyle name="Comma 5 2 6" xfId="122" xr:uid="{00000000-0005-0000-0000-000018010000}"/>
    <cellStyle name="Comma 5 3" xfId="137" xr:uid="{00000000-0005-0000-0000-000019010000}"/>
    <cellStyle name="Comma 5 3 2" xfId="176" xr:uid="{00000000-0005-0000-0000-00001A010000}"/>
    <cellStyle name="Comma 5 3 2 2" xfId="1378" xr:uid="{32E45136-C581-44E0-AFBB-2BB798EE28B6}"/>
    <cellStyle name="Comma 5 3 3" xfId="237" xr:uid="{00000000-0005-0000-0000-00001B010000}"/>
    <cellStyle name="Comma 5 3 3 2" xfId="1398" xr:uid="{E3046DF6-7748-4B27-BCB5-9290F54A75E4}"/>
    <cellStyle name="Comma 5 3 4" xfId="695" xr:uid="{00000000-0005-0000-0000-00001C010000}"/>
    <cellStyle name="Comma 5 3 4 2" xfId="1765" xr:uid="{E008CC3D-B292-444A-B8D7-D75DE50697B5}"/>
    <cellStyle name="Comma 5 4" xfId="103" xr:uid="{00000000-0005-0000-0000-00001D010000}"/>
    <cellStyle name="Comma 5 4 2" xfId="162" xr:uid="{00000000-0005-0000-0000-00001E010000}"/>
    <cellStyle name="Comma 5 4 2 2" xfId="1365" xr:uid="{807BCBBD-D143-45A6-BD55-52524C720089}"/>
    <cellStyle name="Comma 5 4 3" xfId="844" xr:uid="{00000000-0005-0000-0000-00001F010000}"/>
    <cellStyle name="Comma 5 4 3 2" xfId="1845" xr:uid="{AD502165-C9EC-49DA-82C5-1CBE8F7DAD6C}"/>
    <cellStyle name="Comma 5 5" xfId="194" xr:uid="{00000000-0005-0000-0000-000020010000}"/>
    <cellStyle name="Comma 5 6" xfId="220" xr:uid="{00000000-0005-0000-0000-000021010000}"/>
    <cellStyle name="Comma 5 7" xfId="294" xr:uid="{00000000-0005-0000-0000-000022010000}"/>
    <cellStyle name="Comma 6" xfId="109" xr:uid="{00000000-0005-0000-0000-000023010000}"/>
    <cellStyle name="Comma 6 2" xfId="130" xr:uid="{00000000-0005-0000-0000-000024010000}"/>
    <cellStyle name="Comma 6 2 2" xfId="173" xr:uid="{00000000-0005-0000-0000-000025010000}"/>
    <cellStyle name="Comma 6 2 2 2" xfId="1375" xr:uid="{23E2B45E-8FDB-40F0-8E36-0C1D8FA2462C}"/>
    <cellStyle name="Comma 6 2 3" xfId="240" xr:uid="{00000000-0005-0000-0000-000026010000}"/>
    <cellStyle name="Comma 6 2 3 2" xfId="1401" xr:uid="{A922EE8E-ED25-412F-BC38-CF49F0DC78B4}"/>
    <cellStyle name="Comma 6 2 4" xfId="696" xr:uid="{00000000-0005-0000-0000-000027010000}"/>
    <cellStyle name="Comma 6 2 4 2" xfId="1766" xr:uid="{5CDE3ABB-1AA3-445D-BEE8-1D312559F839}"/>
    <cellStyle name="Comma 6 3" xfId="164" xr:uid="{00000000-0005-0000-0000-000028010000}"/>
    <cellStyle name="Comma 6 3 2" xfId="311" xr:uid="{00000000-0005-0000-0000-000029010000}"/>
    <cellStyle name="Comma 6 3 3" xfId="1367" xr:uid="{98A219DA-A39F-4397-ABDF-60B9359638A0}"/>
    <cellStyle name="Comma 6 4" xfId="195" xr:uid="{00000000-0005-0000-0000-00002A010000}"/>
    <cellStyle name="Comma 6 5" xfId="226" xr:uid="{00000000-0005-0000-0000-00002B010000}"/>
    <cellStyle name="Comma 6 5 2" xfId="1394" xr:uid="{10D2FF4C-027A-43AE-AFAC-031B019915B0}"/>
    <cellStyle name="Comma 6 6" xfId="295" xr:uid="{00000000-0005-0000-0000-00002C010000}"/>
    <cellStyle name="Comma 7" xfId="111" xr:uid="{00000000-0005-0000-0000-00002D010000}"/>
    <cellStyle name="Comma 7 2" xfId="165" xr:uid="{00000000-0005-0000-0000-00002E010000}"/>
    <cellStyle name="Comma 7 2 2" xfId="273" xr:uid="{00000000-0005-0000-0000-00002F010000}"/>
    <cellStyle name="Comma 7 2 2 2" xfId="1406" xr:uid="{D5DF3651-CAF2-45E0-82F7-FCD6AB15751A}"/>
    <cellStyle name="Comma 7 2 3" xfId="1368" xr:uid="{26C695B2-D968-417E-B9DA-6B2DC418543E}"/>
    <cellStyle name="Comma 7 3" xfId="196" xr:uid="{00000000-0005-0000-0000-000030010000}"/>
    <cellStyle name="Comma 7 3 2" xfId="308" xr:uid="{00000000-0005-0000-0000-000031010000}"/>
    <cellStyle name="Comma 7 4" xfId="231" xr:uid="{00000000-0005-0000-0000-000032010000}"/>
    <cellStyle name="Comma 7 4 2" xfId="762" xr:uid="{00000000-0005-0000-0000-000033010000}"/>
    <cellStyle name="Comma 7 5" xfId="845" xr:uid="{00000000-0005-0000-0000-000034010000}"/>
    <cellStyle name="Comma 7 6" xfId="300" xr:uid="{00000000-0005-0000-0000-000035010000}"/>
    <cellStyle name="Comma 8" xfId="112" xr:uid="{00000000-0005-0000-0000-000036010000}"/>
    <cellStyle name="Comma 8 2" xfId="166" xr:uid="{00000000-0005-0000-0000-000037010000}"/>
    <cellStyle name="Comma 8 2 2" xfId="214" xr:uid="{00000000-0005-0000-0000-000038010000}"/>
    <cellStyle name="Comma 8 2 2 2" xfId="1392" xr:uid="{187082C4-1CB2-4F46-9658-48FF8EDE6DA1}"/>
    <cellStyle name="Comma 8 2 2 3" xfId="889" xr:uid="{1C6327D0-617C-496B-8970-BA4931A66EE3}"/>
    <cellStyle name="Comma 8 2 3" xfId="712" xr:uid="{00000000-0005-0000-0000-000039010000}"/>
    <cellStyle name="Comma 8 2 3 2" xfId="1773" xr:uid="{161BFC3D-E893-4F87-A6CC-A8449CC768C4}"/>
    <cellStyle name="Comma 8 2 3 3" xfId="1261" xr:uid="{17D13CE1-EB5E-480F-92DD-996596E6ADD5}"/>
    <cellStyle name="Comma 8 2 4" xfId="1369" xr:uid="{01CD3C59-A086-4076-A7B5-D3FAFAA84A71}"/>
    <cellStyle name="Comma 8 3" xfId="209" xr:uid="{00000000-0005-0000-0000-00003A010000}"/>
    <cellStyle name="Comma 8 3 2" xfId="707" xr:uid="{00000000-0005-0000-0000-00003B010000}"/>
    <cellStyle name="Comma 8 4" xfId="314" xr:uid="{00000000-0005-0000-0000-00003C010000}"/>
    <cellStyle name="Comma 8 4 2" xfId="1428" xr:uid="{707A5138-0884-4256-B104-5AA76EDC86FA}"/>
    <cellStyle name="Comma 8 4 3" xfId="920" xr:uid="{2E6016B4-DE47-460D-819A-01F52156ECD0}"/>
    <cellStyle name="Comma 9" xfId="113" xr:uid="{00000000-0005-0000-0000-00003D010000}"/>
    <cellStyle name="Comma 9 2" xfId="167" xr:uid="{00000000-0005-0000-0000-00003E010000}"/>
    <cellStyle name="Comma 9 2 2" xfId="1370" xr:uid="{C4304340-9321-43BD-B6A2-9F6CE052EB58}"/>
    <cellStyle name="Comma 9 3" xfId="279" xr:uid="{00000000-0005-0000-0000-00003F010000}"/>
    <cellStyle name="Comma 9 3 2" xfId="1411" xr:uid="{BE35F377-FEA6-4091-A46C-182F7614E838}"/>
    <cellStyle name="Comma 9 3 3" xfId="914" xr:uid="{98993079-1821-4638-8348-E8511C8A98F5}"/>
    <cellStyle name="Comma 9 4" xfId="319" xr:uid="{00000000-0005-0000-0000-000040010000}"/>
    <cellStyle name="Comma 9 4 2" xfId="1430" xr:uid="{245CE2CF-63E9-44C0-A632-EE43E86174CB}"/>
    <cellStyle name="Comma 9 4 3" xfId="922" xr:uid="{77833A76-F79C-49C0-AED6-876FE38556E1}"/>
    <cellStyle name="Currency 2" xfId="296" xr:uid="{00000000-0005-0000-0000-000041010000}"/>
    <cellStyle name="Euro" xfId="95" xr:uid="{00000000-0005-0000-0000-000042010000}"/>
    <cellStyle name="Euro 2" xfId="223" xr:uid="{00000000-0005-0000-0000-000043010000}"/>
    <cellStyle name="Explanatory Text" xfId="66" builtinId="53" customBuiltin="1"/>
    <cellStyle name="Explanatory Text 2" xfId="338" xr:uid="{00000000-0005-0000-0000-000045010000}"/>
    <cellStyle name="Explanatory Text 2 2" xfId="805" xr:uid="{00000000-0005-0000-0000-000046010000}"/>
    <cellStyle name="FormatedNumberBorderPatern" xfId="218" xr:uid="{00000000-0005-0000-0000-000047010000}"/>
    <cellStyle name="FormatedNumberBorderPatern 10" xfId="390" xr:uid="{00000000-0005-0000-0000-000048010000}"/>
    <cellStyle name="FormatedNumberBorderPatern 10 10" xfId="962" xr:uid="{FF6476FE-80C3-49A3-8D81-5BEC15C9FA50}"/>
    <cellStyle name="FormatedNumberBorderPatern 10 2" xfId="397" xr:uid="{00000000-0005-0000-0000-000049010000}"/>
    <cellStyle name="FormatedNumberBorderPatern 10 2 2" xfId="488" xr:uid="{00000000-0005-0000-0000-00004A010000}"/>
    <cellStyle name="FormatedNumberBorderPatern 10 2 2 2" xfId="652" xr:uid="{00000000-0005-0000-0000-00004B010000}"/>
    <cellStyle name="FormatedNumberBorderPatern 10 2 2 2 2" xfId="1724" xr:uid="{79571FA3-403A-47BF-BD77-E25AF59B15BD}"/>
    <cellStyle name="FormatedNumberBorderPatern 10 2 2 2 3" xfId="1219" xr:uid="{15ACA2FD-14E3-48A5-92F6-D974E0A798E4}"/>
    <cellStyle name="FormatedNumberBorderPatern 10 2 2 3" xfId="1561" xr:uid="{EEDC8923-8531-417B-AE31-30F46A35B40B}"/>
    <cellStyle name="FormatedNumberBorderPatern 10 2 2 4" xfId="1056" xr:uid="{B48F8205-2171-4708-97D2-AE5B13D88001}"/>
    <cellStyle name="FormatedNumberBorderPatern 10 2 3" xfId="565" xr:uid="{00000000-0005-0000-0000-00004C010000}"/>
    <cellStyle name="FormatedNumberBorderPatern 10 2 3 2" xfId="1637" xr:uid="{49A820C3-4A16-4CB9-8975-E6F4D4B474AB}"/>
    <cellStyle name="FormatedNumberBorderPatern 10 2 3 3" xfId="1132" xr:uid="{F6471AF1-7A7C-4ADE-913D-E198E7A6BBF2}"/>
    <cellStyle name="FormatedNumberBorderPatern 10 2 4" xfId="1474" xr:uid="{56E65C72-3DB6-4D76-9391-63126A90AD24}"/>
    <cellStyle name="FormatedNumberBorderPatern 10 2 5" xfId="969" xr:uid="{E57C5317-EED6-48DF-B2D1-6B81CABB3F47}"/>
    <cellStyle name="FormatedNumberBorderPatern 10 3" xfId="432" xr:uid="{00000000-0005-0000-0000-00004D010000}"/>
    <cellStyle name="FormatedNumberBorderPatern 10 3 2" xfId="521" xr:uid="{00000000-0005-0000-0000-00004E010000}"/>
    <cellStyle name="FormatedNumberBorderPatern 10 3 2 2" xfId="685" xr:uid="{00000000-0005-0000-0000-00004F010000}"/>
    <cellStyle name="FormatedNumberBorderPatern 10 3 2 2 2" xfId="1757" xr:uid="{8F50F3D8-517F-40CE-8094-64FE7A464EE7}"/>
    <cellStyle name="FormatedNumberBorderPatern 10 3 2 2 3" xfId="1252" xr:uid="{12CFF46D-A23E-46E8-BF62-051CE891635F}"/>
    <cellStyle name="FormatedNumberBorderPatern 10 3 2 3" xfId="1594" xr:uid="{C7D1375B-C503-41B9-B109-5A26664A5965}"/>
    <cellStyle name="FormatedNumberBorderPatern 10 3 2 4" xfId="1089" xr:uid="{E9FAE752-9F0E-49FA-9091-3A80ED9B4A51}"/>
    <cellStyle name="FormatedNumberBorderPatern 10 3 3" xfId="598" xr:uid="{00000000-0005-0000-0000-000050010000}"/>
    <cellStyle name="FormatedNumberBorderPatern 10 3 3 2" xfId="1670" xr:uid="{FB0EA078-D210-48A3-A95F-28B22970A5AD}"/>
    <cellStyle name="FormatedNumberBorderPatern 10 3 3 3" xfId="1165" xr:uid="{6FA0BA8B-2A34-4B60-8D67-2ECF444CEA0B}"/>
    <cellStyle name="FormatedNumberBorderPatern 10 3 4" xfId="1507" xr:uid="{BB0F4002-C9BD-4EA6-8171-EF079D773A9F}"/>
    <cellStyle name="FormatedNumberBorderPatern 10 3 5" xfId="1002" xr:uid="{4431D7F6-EEC2-4871-8C63-2A49B1603CE9}"/>
    <cellStyle name="FormatedNumberBorderPatern 10 4" xfId="467" xr:uid="{00000000-0005-0000-0000-000051010000}"/>
    <cellStyle name="FormatedNumberBorderPatern 10 4 2" xfId="632" xr:uid="{00000000-0005-0000-0000-000052010000}"/>
    <cellStyle name="FormatedNumberBorderPatern 10 4 2 2" xfId="1704" xr:uid="{ADE522D3-B0AE-4C60-B2C8-40FF959C6258}"/>
    <cellStyle name="FormatedNumberBorderPatern 10 4 2 3" xfId="1199" xr:uid="{24AAC873-A11D-429E-8A79-5FB4A9A8F2BD}"/>
    <cellStyle name="FormatedNumberBorderPatern 10 4 3" xfId="1541" xr:uid="{E943DAFE-6B62-44DE-8CEE-3D78564832C1}"/>
    <cellStyle name="FormatedNumberBorderPatern 10 4 4" xfId="1036" xr:uid="{1987CB5F-260D-4B45-9D07-CCD76D0D872C}"/>
    <cellStyle name="FormatedNumberBorderPatern 10 5" xfId="558" xr:uid="{00000000-0005-0000-0000-000053010000}"/>
    <cellStyle name="FormatedNumberBorderPatern 10 5 2" xfId="1630" xr:uid="{DABC860C-988C-44E3-BC53-F216E64B8EDC}"/>
    <cellStyle name="FormatedNumberBorderPatern 10 5 3" xfId="1125" xr:uid="{B7759ED9-76CE-4548-BE6F-32124CCE3E62}"/>
    <cellStyle name="FormatedNumberBorderPatern 10 6" xfId="750" xr:uid="{00000000-0005-0000-0000-000054010000}"/>
    <cellStyle name="FormatedNumberBorderPatern 10 6 2" xfId="1801" xr:uid="{AE6DC0B6-8DB3-483F-BB43-B84E9D05E415}"/>
    <cellStyle name="FormatedNumberBorderPatern 10 6 3" xfId="1290" xr:uid="{4EC4D7F1-FC6C-4D86-9322-6F1B3D285C38}"/>
    <cellStyle name="FormatedNumberBorderPatern 10 7" xfId="781" xr:uid="{00000000-0005-0000-0000-000055010000}"/>
    <cellStyle name="FormatedNumberBorderPatern 10 7 2" xfId="1827" xr:uid="{14B79EC6-EE7A-4534-8B07-561A9CDA2637}"/>
    <cellStyle name="FormatedNumberBorderPatern 10 7 3" xfId="1316" xr:uid="{0A871EA0-7AB1-442B-BE6E-80C039A899DC}"/>
    <cellStyle name="FormatedNumberBorderPatern 10 8" xfId="833" xr:uid="{00000000-0005-0000-0000-000056010000}"/>
    <cellStyle name="FormatedNumberBorderPatern 10 8 2" xfId="1836" xr:uid="{83303BAD-BDF5-4063-A9A4-3368565796BC}"/>
    <cellStyle name="FormatedNumberBorderPatern 10 8 3" xfId="1346" xr:uid="{55565F17-AD4B-44AD-81F5-2B440759BFE7}"/>
    <cellStyle name="FormatedNumberBorderPatern 10 9" xfId="1467" xr:uid="{0476A4B4-2529-4321-A260-4E1F3CA3BC91}"/>
    <cellStyle name="FormatedNumberBorderPatern 11" xfId="391" xr:uid="{00000000-0005-0000-0000-000057010000}"/>
    <cellStyle name="FormatedNumberBorderPatern 11 10" xfId="963" xr:uid="{33A38984-C7C6-461A-8A09-0EC30DFC4546}"/>
    <cellStyle name="FormatedNumberBorderPatern 11 2" xfId="398" xr:uid="{00000000-0005-0000-0000-000058010000}"/>
    <cellStyle name="FormatedNumberBorderPatern 11 2 2" xfId="489" xr:uid="{00000000-0005-0000-0000-000059010000}"/>
    <cellStyle name="FormatedNumberBorderPatern 11 2 2 2" xfId="653" xr:uid="{00000000-0005-0000-0000-00005A010000}"/>
    <cellStyle name="FormatedNumberBorderPatern 11 2 2 2 2" xfId="1725" xr:uid="{178F1737-07C7-4803-9E00-4690848B2255}"/>
    <cellStyle name="FormatedNumberBorderPatern 11 2 2 2 3" xfId="1220" xr:uid="{0E6AC6BC-1CC7-4B8C-A08B-F6FCAC9630A7}"/>
    <cellStyle name="FormatedNumberBorderPatern 11 2 2 3" xfId="1562" xr:uid="{5AC413D7-4C95-4F81-8CD5-0E4233748272}"/>
    <cellStyle name="FormatedNumberBorderPatern 11 2 2 4" xfId="1057" xr:uid="{FE43FEED-8D56-4893-899D-A7071E45B5FF}"/>
    <cellStyle name="FormatedNumberBorderPatern 11 2 3" xfId="566" xr:uid="{00000000-0005-0000-0000-00005B010000}"/>
    <cellStyle name="FormatedNumberBorderPatern 11 2 3 2" xfId="1638" xr:uid="{7551D23C-0AFC-49D3-BAA8-B9F12171B293}"/>
    <cellStyle name="FormatedNumberBorderPatern 11 2 3 3" xfId="1133" xr:uid="{E13AF233-6BC0-4D7C-84EF-A185C75FCBDA}"/>
    <cellStyle name="FormatedNumberBorderPatern 11 2 4" xfId="1475" xr:uid="{6EF4C6A2-0504-41AD-B8CB-C177ADC19100}"/>
    <cellStyle name="FormatedNumberBorderPatern 11 2 5" xfId="970" xr:uid="{BE49B36F-70DC-4A67-91CC-C2FF72BD0C44}"/>
    <cellStyle name="FormatedNumberBorderPatern 11 3" xfId="433" xr:uid="{00000000-0005-0000-0000-00005C010000}"/>
    <cellStyle name="FormatedNumberBorderPatern 11 3 2" xfId="522" xr:uid="{00000000-0005-0000-0000-00005D010000}"/>
    <cellStyle name="FormatedNumberBorderPatern 11 3 2 2" xfId="686" xr:uid="{00000000-0005-0000-0000-00005E010000}"/>
    <cellStyle name="FormatedNumberBorderPatern 11 3 2 2 2" xfId="1758" xr:uid="{9724BB4C-9024-47A9-AB69-CCC0C02CBBE4}"/>
    <cellStyle name="FormatedNumberBorderPatern 11 3 2 2 3" xfId="1253" xr:uid="{280A3F78-F839-459C-9BFD-0C7FAA57AC20}"/>
    <cellStyle name="FormatedNumberBorderPatern 11 3 2 3" xfId="1595" xr:uid="{1EC63068-DAE0-4727-BF7F-4DCB4CB88020}"/>
    <cellStyle name="FormatedNumberBorderPatern 11 3 2 4" xfId="1090" xr:uid="{34F049DC-0680-43F3-BC82-2A7F0D852D3D}"/>
    <cellStyle name="FormatedNumberBorderPatern 11 3 3" xfId="599" xr:uid="{00000000-0005-0000-0000-00005F010000}"/>
    <cellStyle name="FormatedNumberBorderPatern 11 3 3 2" xfId="1671" xr:uid="{7F6B0364-35B1-43F4-A0A9-BA8DDDB3BF58}"/>
    <cellStyle name="FormatedNumberBorderPatern 11 3 3 3" xfId="1166" xr:uid="{A12A5D8F-8219-4BA5-A25F-890E407D7467}"/>
    <cellStyle name="FormatedNumberBorderPatern 11 3 4" xfId="1508" xr:uid="{A8E43504-4394-45F3-B50A-0464D4993590}"/>
    <cellStyle name="FormatedNumberBorderPatern 11 3 5" xfId="1003" xr:uid="{0A9F97DC-B1A4-44E3-8C7E-DB94C56AF3BA}"/>
    <cellStyle name="FormatedNumberBorderPatern 11 4" xfId="468" xr:uid="{00000000-0005-0000-0000-000060010000}"/>
    <cellStyle name="FormatedNumberBorderPatern 11 4 2" xfId="633" xr:uid="{00000000-0005-0000-0000-000061010000}"/>
    <cellStyle name="FormatedNumberBorderPatern 11 4 2 2" xfId="1705" xr:uid="{ADB6045D-5F76-41CF-99BB-7E4334148733}"/>
    <cellStyle name="FormatedNumberBorderPatern 11 4 2 3" xfId="1200" xr:uid="{66331880-91ED-41B7-B6A1-D206A9C559F3}"/>
    <cellStyle name="FormatedNumberBorderPatern 11 4 3" xfId="1542" xr:uid="{9C6794E5-CCF7-4663-8864-CF2989807E70}"/>
    <cellStyle name="FormatedNumberBorderPatern 11 4 4" xfId="1037" xr:uid="{5F038566-11B9-490C-9556-F8BD20FC0F27}"/>
    <cellStyle name="FormatedNumberBorderPatern 11 5" xfId="559" xr:uid="{00000000-0005-0000-0000-000062010000}"/>
    <cellStyle name="FormatedNumberBorderPatern 11 5 2" xfId="1631" xr:uid="{032CD8D8-98D5-4BC5-8156-4A4896EA6C30}"/>
    <cellStyle name="FormatedNumberBorderPatern 11 5 3" xfId="1126" xr:uid="{5C0A0B3F-1414-43BD-9AF1-4B5357164DE5}"/>
    <cellStyle name="FormatedNumberBorderPatern 11 6" xfId="751" xr:uid="{00000000-0005-0000-0000-000063010000}"/>
    <cellStyle name="FormatedNumberBorderPatern 11 6 2" xfId="1802" xr:uid="{528270A1-4703-4D92-AE3E-81E0BA0AD57F}"/>
    <cellStyle name="FormatedNumberBorderPatern 11 6 3" xfId="1291" xr:uid="{BA94575B-280C-4E9A-8690-ECD5D797638A}"/>
    <cellStyle name="FormatedNumberBorderPatern 11 7" xfId="782" xr:uid="{00000000-0005-0000-0000-000064010000}"/>
    <cellStyle name="FormatedNumberBorderPatern 11 7 2" xfId="1828" xr:uid="{BECB4A37-3079-4EB7-B15A-F350DA53BBD5}"/>
    <cellStyle name="FormatedNumberBorderPatern 11 7 3" xfId="1317" xr:uid="{9038F250-33E5-410E-86C1-CDC85069E746}"/>
    <cellStyle name="FormatedNumberBorderPatern 11 8" xfId="834" xr:uid="{00000000-0005-0000-0000-000065010000}"/>
    <cellStyle name="FormatedNumberBorderPatern 11 8 2" xfId="1837" xr:uid="{4ED5E54A-100A-4483-BA8D-0EB1166E2947}"/>
    <cellStyle name="FormatedNumberBorderPatern 11 8 3" xfId="1347" xr:uid="{F400E277-68A0-4C1E-9159-CA8EBABA5CB8}"/>
    <cellStyle name="FormatedNumberBorderPatern 11 9" xfId="1468" xr:uid="{61A0FEC0-8689-4B9D-B5F8-86FF5FCC5B7B}"/>
    <cellStyle name="FormatedNumberBorderPatern 12" xfId="392" xr:uid="{00000000-0005-0000-0000-000066010000}"/>
    <cellStyle name="FormatedNumberBorderPatern 12 10" xfId="964" xr:uid="{74FDA4A8-B272-4266-A8DB-2AE588C5B5DD}"/>
    <cellStyle name="FormatedNumberBorderPatern 12 2" xfId="399" xr:uid="{00000000-0005-0000-0000-000067010000}"/>
    <cellStyle name="FormatedNumberBorderPatern 12 2 2" xfId="490" xr:uid="{00000000-0005-0000-0000-000068010000}"/>
    <cellStyle name="FormatedNumberBorderPatern 12 2 2 2" xfId="654" xr:uid="{00000000-0005-0000-0000-000069010000}"/>
    <cellStyle name="FormatedNumberBorderPatern 12 2 2 2 2" xfId="1726" xr:uid="{D0355B03-4D44-41C6-9461-5556A321BB36}"/>
    <cellStyle name="FormatedNumberBorderPatern 12 2 2 2 3" xfId="1221" xr:uid="{2168BBF9-1302-4935-8996-00AB62D480E8}"/>
    <cellStyle name="FormatedNumberBorderPatern 12 2 2 3" xfId="1563" xr:uid="{9B0D1B08-A222-4BC3-B511-241DDC16AD87}"/>
    <cellStyle name="FormatedNumberBorderPatern 12 2 2 4" xfId="1058" xr:uid="{823713AE-15D8-4BC8-A8EC-4CA57B275F22}"/>
    <cellStyle name="FormatedNumberBorderPatern 12 2 3" xfId="567" xr:uid="{00000000-0005-0000-0000-00006A010000}"/>
    <cellStyle name="FormatedNumberBorderPatern 12 2 3 2" xfId="1639" xr:uid="{558E892B-3D33-4AA9-8BDE-38C15A9D4083}"/>
    <cellStyle name="FormatedNumberBorderPatern 12 2 3 3" xfId="1134" xr:uid="{6DDE6134-15E4-4990-8D09-448A441CFDDA}"/>
    <cellStyle name="FormatedNumberBorderPatern 12 2 4" xfId="1476" xr:uid="{CB19A6D9-48E9-46FF-9AE7-6A3945DBC122}"/>
    <cellStyle name="FormatedNumberBorderPatern 12 2 5" xfId="971" xr:uid="{A29B55E6-20D7-4CDF-9DB8-58A9DA0BAECF}"/>
    <cellStyle name="FormatedNumberBorderPatern 12 3" xfId="434" xr:uid="{00000000-0005-0000-0000-00006B010000}"/>
    <cellStyle name="FormatedNumberBorderPatern 12 3 2" xfId="523" xr:uid="{00000000-0005-0000-0000-00006C010000}"/>
    <cellStyle name="FormatedNumberBorderPatern 12 3 2 2" xfId="687" xr:uid="{00000000-0005-0000-0000-00006D010000}"/>
    <cellStyle name="FormatedNumberBorderPatern 12 3 2 2 2" xfId="1759" xr:uid="{A2FFBA98-0203-4F81-8245-F199C90411BA}"/>
    <cellStyle name="FormatedNumberBorderPatern 12 3 2 2 3" xfId="1254" xr:uid="{94D82A14-9FA9-44F6-8370-167961934A86}"/>
    <cellStyle name="FormatedNumberBorderPatern 12 3 2 3" xfId="1596" xr:uid="{84E9921A-98A3-495B-BF7D-7F8AB6613EA7}"/>
    <cellStyle name="FormatedNumberBorderPatern 12 3 2 4" xfId="1091" xr:uid="{BA101EDB-2BFE-4849-B188-5455D5D17DF8}"/>
    <cellStyle name="FormatedNumberBorderPatern 12 3 3" xfId="600" xr:uid="{00000000-0005-0000-0000-00006E010000}"/>
    <cellStyle name="FormatedNumberBorderPatern 12 3 3 2" xfId="1672" xr:uid="{75C34586-805E-4A00-9B02-7780916BF94F}"/>
    <cellStyle name="FormatedNumberBorderPatern 12 3 3 3" xfId="1167" xr:uid="{7E5F33F7-F847-4167-90E1-6AD72B56BB9D}"/>
    <cellStyle name="FormatedNumberBorderPatern 12 3 4" xfId="1509" xr:uid="{A3D66535-146B-4FF0-B4C1-3C093ECB7E12}"/>
    <cellStyle name="FormatedNumberBorderPatern 12 3 5" xfId="1004" xr:uid="{3EA6D238-602E-4754-B424-C872394F11FB}"/>
    <cellStyle name="FormatedNumberBorderPatern 12 4" xfId="469" xr:uid="{00000000-0005-0000-0000-00006F010000}"/>
    <cellStyle name="FormatedNumberBorderPatern 12 4 2" xfId="634" xr:uid="{00000000-0005-0000-0000-000070010000}"/>
    <cellStyle name="FormatedNumberBorderPatern 12 4 2 2" xfId="1706" xr:uid="{25AD84A0-F6A3-479B-A0FD-9EDD37689C13}"/>
    <cellStyle name="FormatedNumberBorderPatern 12 4 2 3" xfId="1201" xr:uid="{DE46C4E5-2863-4725-9558-CB077279AD09}"/>
    <cellStyle name="FormatedNumberBorderPatern 12 4 3" xfId="1543" xr:uid="{00D528F5-0E97-4EC3-B9CF-70F28BEA8BCE}"/>
    <cellStyle name="FormatedNumberBorderPatern 12 4 4" xfId="1038" xr:uid="{B28631F9-1FD1-47AE-9B5E-26EDC1035130}"/>
    <cellStyle name="FormatedNumberBorderPatern 12 5" xfId="560" xr:uid="{00000000-0005-0000-0000-000071010000}"/>
    <cellStyle name="FormatedNumberBorderPatern 12 5 2" xfId="1632" xr:uid="{99BA061C-7BD3-4383-B150-16A19E0B07DB}"/>
    <cellStyle name="FormatedNumberBorderPatern 12 5 3" xfId="1127" xr:uid="{2C9B7926-954D-49E0-B8B8-BA5AF279941F}"/>
    <cellStyle name="FormatedNumberBorderPatern 12 6" xfId="752" xr:uid="{00000000-0005-0000-0000-000072010000}"/>
    <cellStyle name="FormatedNumberBorderPatern 12 6 2" xfId="1803" xr:uid="{FB185CCB-B1F6-499E-A3C3-801F7BC32382}"/>
    <cellStyle name="FormatedNumberBorderPatern 12 6 3" xfId="1292" xr:uid="{E59883BF-3385-486D-A68B-A325A191E2A0}"/>
    <cellStyle name="FormatedNumberBorderPatern 12 7" xfId="783" xr:uid="{00000000-0005-0000-0000-000073010000}"/>
    <cellStyle name="FormatedNumberBorderPatern 12 7 2" xfId="1829" xr:uid="{8AC72AC1-00FD-49B8-895A-E6C5C01C5B6A}"/>
    <cellStyle name="FormatedNumberBorderPatern 12 7 3" xfId="1318" xr:uid="{B0AF17D8-5A8D-42AE-B1D2-8B79195EC919}"/>
    <cellStyle name="FormatedNumberBorderPatern 12 8" xfId="835" xr:uid="{00000000-0005-0000-0000-000074010000}"/>
    <cellStyle name="FormatedNumberBorderPatern 12 8 2" xfId="1838" xr:uid="{79EED1E8-8085-40AE-A072-24352BAB843D}"/>
    <cellStyle name="FormatedNumberBorderPatern 12 8 3" xfId="1348" xr:uid="{1004AFFE-C077-47E0-9A45-CFCED1F99F1E}"/>
    <cellStyle name="FormatedNumberBorderPatern 12 9" xfId="1469" xr:uid="{1DB6B27C-B7FC-444A-8EE4-D201CEA18539}"/>
    <cellStyle name="FormatedNumberBorderPatern 13" xfId="436" xr:uid="{00000000-0005-0000-0000-000075010000}"/>
    <cellStyle name="FormatedNumberBorderPatern 13 2" xfId="471" xr:uid="{00000000-0005-0000-0000-000076010000}"/>
    <cellStyle name="FormatedNumberBorderPatern 13 2 2" xfId="635" xr:uid="{00000000-0005-0000-0000-000077010000}"/>
    <cellStyle name="FormatedNumberBorderPatern 13 2 2 2" xfId="1707" xr:uid="{BA129C90-44BF-4264-A297-5F43C0992A5F}"/>
    <cellStyle name="FormatedNumberBorderPatern 13 2 2 3" xfId="1202" xr:uid="{33E59868-AE9C-487D-88DC-839A446C0E8F}"/>
    <cellStyle name="FormatedNumberBorderPatern 13 2 3" xfId="1544" xr:uid="{BDCE82EE-BBD5-4C85-9B9A-AFA3FD75E74F}"/>
    <cellStyle name="FormatedNumberBorderPatern 13 2 4" xfId="1039" xr:uid="{626835CB-13FE-489F-91E7-BAB1617D4E55}"/>
    <cellStyle name="FormatedNumberBorderPatern 13 3" xfId="601" xr:uid="{00000000-0005-0000-0000-000078010000}"/>
    <cellStyle name="FormatedNumberBorderPatern 13 3 2" xfId="1673" xr:uid="{8B6A8997-421E-4F4E-9948-AA7D82988E38}"/>
    <cellStyle name="FormatedNumberBorderPatern 13 3 3" xfId="1168" xr:uid="{DCDD3133-800D-42E9-A1E5-343E37A5B36F}"/>
    <cellStyle name="FormatedNumberBorderPatern 13 4" xfId="753" xr:uid="{00000000-0005-0000-0000-000079010000}"/>
    <cellStyle name="FormatedNumberBorderPatern 13 4 2" xfId="1804" xr:uid="{C8A0E444-0AE5-44B9-B301-C5E79EB879F1}"/>
    <cellStyle name="FormatedNumberBorderPatern 13 4 3" xfId="1293" xr:uid="{681470F9-1BDB-446A-90B3-F7C25F686BB6}"/>
    <cellStyle name="FormatedNumberBorderPatern 13 5" xfId="784" xr:uid="{00000000-0005-0000-0000-00007A010000}"/>
    <cellStyle name="FormatedNumberBorderPatern 13 5 2" xfId="1830" xr:uid="{6078BDA8-2DB1-461D-902D-03688CB94E11}"/>
    <cellStyle name="FormatedNumberBorderPatern 13 5 3" xfId="1319" xr:uid="{56996873-0025-4543-8E9F-BEF534CFD10D}"/>
    <cellStyle name="FormatedNumberBorderPatern 13 6" xfId="836" xr:uid="{00000000-0005-0000-0000-00007B010000}"/>
    <cellStyle name="FormatedNumberBorderPatern 13 6 2" xfId="1839" xr:uid="{EFAC76C3-409F-4A1E-908D-F730128E43AC}"/>
    <cellStyle name="FormatedNumberBorderPatern 13 6 3" xfId="1349" xr:uid="{47028A48-7854-4A7D-92C1-37E8A1EC74A4}"/>
    <cellStyle name="FormatedNumberBorderPatern 13 7" xfId="1510" xr:uid="{0B509A74-CF26-4658-A8D4-06A1F6F50172}"/>
    <cellStyle name="FormatedNumberBorderPatern 13 8" xfId="1005" xr:uid="{A8182765-EBE4-4C60-814C-13FEBBADAA95}"/>
    <cellStyle name="FormatedNumberBorderPatern 14" xfId="420" xr:uid="{00000000-0005-0000-0000-00007C010000}"/>
    <cellStyle name="FormatedNumberBorderPatern 14 2" xfId="509" xr:uid="{00000000-0005-0000-0000-00007D010000}"/>
    <cellStyle name="FormatedNumberBorderPatern 14 2 2" xfId="673" xr:uid="{00000000-0005-0000-0000-00007E010000}"/>
    <cellStyle name="FormatedNumberBorderPatern 14 2 2 2" xfId="1745" xr:uid="{07D81C95-5365-4741-9F39-1431AC82E447}"/>
    <cellStyle name="FormatedNumberBorderPatern 14 2 2 3" xfId="1240" xr:uid="{80A13AB0-FE87-438B-BE96-B51940406510}"/>
    <cellStyle name="FormatedNumberBorderPatern 14 2 3" xfId="1582" xr:uid="{95A140A4-3E15-4D20-B900-7D54616AD1C4}"/>
    <cellStyle name="FormatedNumberBorderPatern 14 2 4" xfId="1077" xr:uid="{405DF49B-14CB-4755-8C7F-70DBBC308823}"/>
    <cellStyle name="FormatedNumberBorderPatern 14 3" xfId="586" xr:uid="{00000000-0005-0000-0000-00007F010000}"/>
    <cellStyle name="FormatedNumberBorderPatern 14 3 2" xfId="1658" xr:uid="{5CC94F38-0E04-43BE-B66B-BDAF6DBABAC2}"/>
    <cellStyle name="FormatedNumberBorderPatern 14 3 3" xfId="1153" xr:uid="{FD0F6168-D008-458D-82EB-A6D2E5AFC717}"/>
    <cellStyle name="FormatedNumberBorderPatern 14 4" xfId="754" xr:uid="{00000000-0005-0000-0000-000080010000}"/>
    <cellStyle name="FormatedNumberBorderPatern 14 4 2" xfId="1805" xr:uid="{CB0CD23F-02E0-4474-833E-67C85F0CCB4C}"/>
    <cellStyle name="FormatedNumberBorderPatern 14 4 3" xfId="1294" xr:uid="{C64D5857-BCE5-4059-A1CE-E7886ED94285}"/>
    <cellStyle name="FormatedNumberBorderPatern 14 5" xfId="785" xr:uid="{00000000-0005-0000-0000-000081010000}"/>
    <cellStyle name="FormatedNumberBorderPatern 14 5 2" xfId="1831" xr:uid="{6D0216A7-6BEE-405B-B42C-4CE02AEA8EEA}"/>
    <cellStyle name="FormatedNumberBorderPatern 14 5 3" xfId="1320" xr:uid="{3E7C42FB-FB98-493F-B400-C21AD929EA78}"/>
    <cellStyle name="FormatedNumberBorderPatern 14 6" xfId="837" xr:uid="{00000000-0005-0000-0000-000082010000}"/>
    <cellStyle name="FormatedNumberBorderPatern 14 6 2" xfId="1840" xr:uid="{4BA39885-3987-4437-8BA8-E776BF87B484}"/>
    <cellStyle name="FormatedNumberBorderPatern 14 6 3" xfId="1350" xr:uid="{C65C161A-930D-40AD-B21F-5C886F3133BB}"/>
    <cellStyle name="FormatedNumberBorderPatern 14 7" xfId="1495" xr:uid="{2DE3276F-FC63-44DA-8A69-7A9EDAF64B87}"/>
    <cellStyle name="FormatedNumberBorderPatern 14 8" xfId="990" xr:uid="{155FBE42-1E0D-43B4-8DE3-8742D958768D}"/>
    <cellStyle name="FormatedNumberBorderPatern 15" xfId="455" xr:uid="{00000000-0005-0000-0000-000083010000}"/>
    <cellStyle name="FormatedNumberBorderPatern 15 2" xfId="620" xr:uid="{00000000-0005-0000-0000-000084010000}"/>
    <cellStyle name="FormatedNumberBorderPatern 15 2 2" xfId="1692" xr:uid="{A1679C9C-BCB3-4DE7-99FB-79765BDDD187}"/>
    <cellStyle name="FormatedNumberBorderPatern 15 2 3" xfId="1187" xr:uid="{11C838C5-F4A9-4C8C-A64E-90FADEA95F91}"/>
    <cellStyle name="FormatedNumberBorderPatern 15 3" xfId="755" xr:uid="{00000000-0005-0000-0000-000085010000}"/>
    <cellStyle name="FormatedNumberBorderPatern 15 3 2" xfId="1806" xr:uid="{5FF48704-2117-476F-8DEA-35D8528CB3FB}"/>
    <cellStyle name="FormatedNumberBorderPatern 15 3 3" xfId="1295" xr:uid="{1023BAAD-A206-4E55-9546-8D99A1397F3B}"/>
    <cellStyle name="FormatedNumberBorderPatern 15 4" xfId="786" xr:uid="{00000000-0005-0000-0000-000086010000}"/>
    <cellStyle name="FormatedNumberBorderPatern 15 4 2" xfId="1832" xr:uid="{236C925A-F693-48C5-82F0-873148FAC115}"/>
    <cellStyle name="FormatedNumberBorderPatern 15 4 3" xfId="1321" xr:uid="{ED1BD0C4-D1BD-48CA-B6E6-20A1E18171E5}"/>
    <cellStyle name="FormatedNumberBorderPatern 15 5" xfId="838" xr:uid="{00000000-0005-0000-0000-000087010000}"/>
    <cellStyle name="FormatedNumberBorderPatern 15 5 2" xfId="1841" xr:uid="{A3D9C140-8AAB-4877-97C6-7CAFF0D37C6B}"/>
    <cellStyle name="FormatedNumberBorderPatern 15 5 3" xfId="1351" xr:uid="{65F7EA40-D941-41AB-B3F5-EB69C4D0CD76}"/>
    <cellStyle name="FormatedNumberBorderPatern 15 6" xfId="1529" xr:uid="{36E47B3F-D5AA-4D2B-85A7-4D3C9BA0D592}"/>
    <cellStyle name="FormatedNumberBorderPatern 15 7" xfId="1024" xr:uid="{BABA5147-5810-43C1-9FF9-73AE996517F2}"/>
    <cellStyle name="FormatedNumberBorderPatern 16" xfId="546" xr:uid="{00000000-0005-0000-0000-000088010000}"/>
    <cellStyle name="FormatedNumberBorderPatern 16 2" xfId="756" xr:uid="{00000000-0005-0000-0000-000089010000}"/>
    <cellStyle name="FormatedNumberBorderPatern 16 2 2" xfId="1807" xr:uid="{3C7268EB-72A5-4319-B47A-F032AED06CCF}"/>
    <cellStyle name="FormatedNumberBorderPatern 16 2 3" xfId="1296" xr:uid="{74FB3DBD-27CA-4F1F-9CA9-7B1C36B42974}"/>
    <cellStyle name="FormatedNumberBorderPatern 16 3" xfId="787" xr:uid="{00000000-0005-0000-0000-00008A010000}"/>
    <cellStyle name="FormatedNumberBorderPatern 16 3 2" xfId="1833" xr:uid="{566BF65E-9D64-4CAF-8CF6-0C0276CEA524}"/>
    <cellStyle name="FormatedNumberBorderPatern 16 3 3" xfId="1322" xr:uid="{4BE06FF2-70DC-40D9-9943-9AEB4736430B}"/>
    <cellStyle name="FormatedNumberBorderPatern 16 4" xfId="839" xr:uid="{00000000-0005-0000-0000-00008B010000}"/>
    <cellStyle name="FormatedNumberBorderPatern 16 4 2" xfId="1842" xr:uid="{C3B8F35A-16DE-4A01-A39D-9D07A9D6B447}"/>
    <cellStyle name="FormatedNumberBorderPatern 16 4 3" xfId="1352" xr:uid="{778EA19D-3670-4168-84CE-E3EEE152A8CF}"/>
    <cellStyle name="FormatedNumberBorderPatern 16 5" xfId="1618" xr:uid="{0112C92A-893A-434E-80DA-69C968F1034B}"/>
    <cellStyle name="FormatedNumberBorderPatern 16 6" xfId="1113" xr:uid="{A330773D-65DA-400F-A50D-82277151D0E3}"/>
    <cellStyle name="FormatedNumberBorderPatern 17" xfId="757" xr:uid="{00000000-0005-0000-0000-00008C010000}"/>
    <cellStyle name="FormatedNumberBorderPatern 17 2" xfId="788" xr:uid="{00000000-0005-0000-0000-00008D010000}"/>
    <cellStyle name="FormatedNumberBorderPatern 17 2 2" xfId="1834" xr:uid="{259442E7-F311-4C10-86EC-5351AC1345D4}"/>
    <cellStyle name="FormatedNumberBorderPatern 17 2 3" xfId="1323" xr:uid="{24193DFC-1D4E-44B8-91BE-1C49A4B227B9}"/>
    <cellStyle name="FormatedNumberBorderPatern 17 3" xfId="840" xr:uid="{00000000-0005-0000-0000-00008E010000}"/>
    <cellStyle name="FormatedNumberBorderPatern 17 3 2" xfId="1843" xr:uid="{0719C707-B007-41B5-8387-3230EF5128B1}"/>
    <cellStyle name="FormatedNumberBorderPatern 17 3 3" xfId="1353" xr:uid="{06B433D4-D049-4278-86AC-740B09228874}"/>
    <cellStyle name="FormatedNumberBorderPatern 17 4" xfId="1808" xr:uid="{683D8D6E-C272-4F87-8425-7A6B9060F530}"/>
    <cellStyle name="FormatedNumberBorderPatern 17 5" xfId="1297" xr:uid="{AB4D2A36-59C3-4E04-8F71-7A15722F0FCB}"/>
    <cellStyle name="FormatedNumberBorderPatern 18" xfId="738" xr:uid="{00000000-0005-0000-0000-00008F010000}"/>
    <cellStyle name="FormatedNumberBorderPatern 18 2" xfId="831" xr:uid="{00000000-0005-0000-0000-000090010000}"/>
    <cellStyle name="FormatedNumberBorderPatern 18 2 2" xfId="1344" xr:uid="{8FE59758-7F6A-4708-83D8-0D44755E53C8}"/>
    <cellStyle name="FormatedNumberBorderPatern 18 3" xfId="765" xr:uid="{00000000-0005-0000-0000-000091010000}"/>
    <cellStyle name="FormatedNumberBorderPatern 18 3 2" xfId="1300" xr:uid="{6C9C3F03-D9AC-443B-892F-67F35B286FB9}"/>
    <cellStyle name="FormatedNumberBorderPatern 18 4" xfId="1791" xr:uid="{2A560F5C-2DBF-4EA3-A5E1-459F9E8BB385}"/>
    <cellStyle name="FormatedNumberBorderPatern 18 5" xfId="1279" xr:uid="{176D0D4B-7248-4B56-AF6D-C6EB5597A2F0}"/>
    <cellStyle name="FormatedNumberBorderPatern 19" xfId="770" xr:uid="{00000000-0005-0000-0000-000092010000}"/>
    <cellStyle name="FormatedNumberBorderPatern 19 2" xfId="1816" xr:uid="{B7EE23DD-4A25-4117-8379-83177362DB1A}"/>
    <cellStyle name="FormatedNumberBorderPatern 19 3" xfId="1305" xr:uid="{A5E94C09-8E8A-4DD8-B56D-66268A01110C}"/>
    <cellStyle name="FormatedNumberBorderPatern 2" xfId="234" xr:uid="{00000000-0005-0000-0000-000093010000}"/>
    <cellStyle name="FormatedNumberBorderPatern 2 10" xfId="1395" xr:uid="{94BDE402-55C7-43C3-877D-6E1ADBFFAC62}"/>
    <cellStyle name="FormatedNumberBorderPatern 2 11" xfId="892" xr:uid="{C3D9ADB2-2368-408F-9FD4-D7033E1C1E44}"/>
    <cellStyle name="FormatedNumberBorderPatern 2 2" xfId="393" xr:uid="{00000000-0005-0000-0000-000094010000}"/>
    <cellStyle name="FormatedNumberBorderPatern 2 2 2" xfId="484" xr:uid="{00000000-0005-0000-0000-000095010000}"/>
    <cellStyle name="FormatedNumberBorderPatern 2 2 2 2" xfId="648" xr:uid="{00000000-0005-0000-0000-000096010000}"/>
    <cellStyle name="FormatedNumberBorderPatern 2 2 2 2 2" xfId="1720" xr:uid="{FBB77023-889F-4B9A-BEDA-7F615921B9F2}"/>
    <cellStyle name="FormatedNumberBorderPatern 2 2 2 2 3" xfId="1215" xr:uid="{3BE9735C-846F-4FB9-A6D2-A5ABF3EC2BB3}"/>
    <cellStyle name="FormatedNumberBorderPatern 2 2 2 3" xfId="1557" xr:uid="{617436AE-5080-42E3-8FDF-FE6D1329F619}"/>
    <cellStyle name="FormatedNumberBorderPatern 2 2 2 4" xfId="1052" xr:uid="{EBAD122C-F91E-4173-B288-F69A7F08A337}"/>
    <cellStyle name="FormatedNumberBorderPatern 2 2 3" xfId="561" xr:uid="{00000000-0005-0000-0000-000097010000}"/>
    <cellStyle name="FormatedNumberBorderPatern 2 2 3 2" xfId="1633" xr:uid="{FCABEEE8-22D1-4E8F-8674-F899F1428BC4}"/>
    <cellStyle name="FormatedNumberBorderPatern 2 2 3 3" xfId="1128" xr:uid="{1F1E89AD-45DE-48E6-8C63-09AC1E9E5DB3}"/>
    <cellStyle name="FormatedNumberBorderPatern 2 2 4" xfId="1470" xr:uid="{D1D7A896-EEE7-4BCB-A31E-5530A2D76F37}"/>
    <cellStyle name="FormatedNumberBorderPatern 2 2 5" xfId="965" xr:uid="{B3F74246-8D3A-43BC-8BA2-C77C7CD2E58E}"/>
    <cellStyle name="FormatedNumberBorderPatern 2 3" xfId="425" xr:uid="{00000000-0005-0000-0000-000098010000}"/>
    <cellStyle name="FormatedNumberBorderPatern 2 3 2" xfId="514" xr:uid="{00000000-0005-0000-0000-000099010000}"/>
    <cellStyle name="FormatedNumberBorderPatern 2 3 2 2" xfId="678" xr:uid="{00000000-0005-0000-0000-00009A010000}"/>
    <cellStyle name="FormatedNumberBorderPatern 2 3 2 2 2" xfId="1750" xr:uid="{35AB13A7-C3D5-44EB-8541-BD68838F381C}"/>
    <cellStyle name="FormatedNumberBorderPatern 2 3 2 2 3" xfId="1245" xr:uid="{7D97051D-1BCA-4D33-AF39-F317BB934B02}"/>
    <cellStyle name="FormatedNumberBorderPatern 2 3 2 3" xfId="1587" xr:uid="{64FB82C1-9D27-42E5-9899-BF2BBD08F5C5}"/>
    <cellStyle name="FormatedNumberBorderPatern 2 3 2 4" xfId="1082" xr:uid="{75B70DC9-A8EB-4C41-B432-DFE805FDFF29}"/>
    <cellStyle name="FormatedNumberBorderPatern 2 3 3" xfId="591" xr:uid="{00000000-0005-0000-0000-00009B010000}"/>
    <cellStyle name="FormatedNumberBorderPatern 2 3 3 2" xfId="1663" xr:uid="{8A8FAE1A-54BD-4B7B-BBC1-C1F7C98174A5}"/>
    <cellStyle name="FormatedNumberBorderPatern 2 3 3 3" xfId="1158" xr:uid="{F856FBB5-949B-4333-BAB3-C87D838EFC80}"/>
    <cellStyle name="FormatedNumberBorderPatern 2 3 4" xfId="1500" xr:uid="{6F5163C0-DB17-49D4-8B7F-DC247A33999D}"/>
    <cellStyle name="FormatedNumberBorderPatern 2 3 5" xfId="995" xr:uid="{51D95367-4A37-4585-A78E-6F477FF95751}"/>
    <cellStyle name="FormatedNumberBorderPatern 2 4" xfId="460" xr:uid="{00000000-0005-0000-0000-00009C010000}"/>
    <cellStyle name="FormatedNumberBorderPatern 2 4 2" xfId="625" xr:uid="{00000000-0005-0000-0000-00009D010000}"/>
    <cellStyle name="FormatedNumberBorderPatern 2 4 2 2" xfId="1697" xr:uid="{413CAC01-06E9-4630-81AC-CA76265E0ECB}"/>
    <cellStyle name="FormatedNumberBorderPatern 2 4 2 3" xfId="1192" xr:uid="{48B84075-ACEC-4CFE-B5AC-C37E3E9984B8}"/>
    <cellStyle name="FormatedNumberBorderPatern 2 4 3" xfId="1534" xr:uid="{88D5A7EC-E280-43FF-B7F3-259BD36F3526}"/>
    <cellStyle name="FormatedNumberBorderPatern 2 4 4" xfId="1029" xr:uid="{AA67036A-2D79-43D8-ABAA-BF73DE6701DE}"/>
    <cellStyle name="FormatedNumberBorderPatern 2 5" xfId="480" xr:uid="{00000000-0005-0000-0000-00009E010000}"/>
    <cellStyle name="FormatedNumberBorderPatern 2 5 2" xfId="644" xr:uid="{00000000-0005-0000-0000-00009F010000}"/>
    <cellStyle name="FormatedNumberBorderPatern 2 5 2 2" xfId="1716" xr:uid="{DE531795-44B2-4E09-8BA1-B60BFBB1AFE8}"/>
    <cellStyle name="FormatedNumberBorderPatern 2 5 2 3" xfId="1211" xr:uid="{0A01F30F-3553-4A36-A2A4-AC80E57F5F11}"/>
    <cellStyle name="FormatedNumberBorderPatern 2 5 3" xfId="1553" xr:uid="{DB3514C1-2715-4182-A6D4-1F575CB2EDF3}"/>
    <cellStyle name="FormatedNumberBorderPatern 2 5 4" xfId="1048" xr:uid="{F3D7B712-3E7E-4409-84D7-ED8FB252299E}"/>
    <cellStyle name="FormatedNumberBorderPatern 2 6" xfId="551" xr:uid="{00000000-0005-0000-0000-0000A0010000}"/>
    <cellStyle name="FormatedNumberBorderPatern 2 6 2" xfId="1623" xr:uid="{A5779336-0326-42CA-9A23-365BB5F9495F}"/>
    <cellStyle name="FormatedNumberBorderPatern 2 6 3" xfId="1118" xr:uid="{262B4497-D2AA-4D63-B27E-7905D437ADEB}"/>
    <cellStyle name="FormatedNumberBorderPatern 2 7" xfId="744" xr:uid="{00000000-0005-0000-0000-0000A1010000}"/>
    <cellStyle name="FormatedNumberBorderPatern 2 7 2" xfId="1795" xr:uid="{2338F71A-CD9E-40BB-9D01-EBD6557AF558}"/>
    <cellStyle name="FormatedNumberBorderPatern 2 7 3" xfId="1284" xr:uid="{B650FC86-7B63-4C87-933F-F79528BDD250}"/>
    <cellStyle name="FormatedNumberBorderPatern 2 8" xfId="775" xr:uid="{00000000-0005-0000-0000-0000A2010000}"/>
    <cellStyle name="FormatedNumberBorderPatern 2 8 2" xfId="1821" xr:uid="{9DD0B4C7-4587-46ED-BAE9-7774522BAB37}"/>
    <cellStyle name="FormatedNumberBorderPatern 2 8 3" xfId="1310" xr:uid="{5E19B1E6-015B-4A8C-A483-C6973961054E}"/>
    <cellStyle name="FormatedNumberBorderPatern 2 9" xfId="381" xr:uid="{00000000-0005-0000-0000-0000A3010000}"/>
    <cellStyle name="FormatedNumberBorderPatern 2 9 2" xfId="1460" xr:uid="{A7631506-ABAA-437E-9036-447B5C5A15C7}"/>
    <cellStyle name="FormatedNumberBorderPatern 2 9 3" xfId="955" xr:uid="{A51EC1F3-8B93-4947-B80A-7B6C9B244523}"/>
    <cellStyle name="FormatedNumberBorderPatern 20" xfId="846" xr:uid="{00000000-0005-0000-0000-0000A4010000}"/>
    <cellStyle name="FormatedNumberBorderPatern 20 2" xfId="1846" xr:uid="{17708D14-75E6-42E1-80D1-9D968C71FD15}"/>
    <cellStyle name="FormatedNumberBorderPatern 20 3" xfId="1354" xr:uid="{F3D8F0A6-6411-4062-B2C8-973878C34A45}"/>
    <cellStyle name="FormatedNumberBorderPatern 21" xfId="297" xr:uid="{00000000-0005-0000-0000-0000A5010000}"/>
    <cellStyle name="FormatedNumberBorderPatern 21 2" xfId="1425" xr:uid="{4D7B1209-14CE-474C-8ABF-CC4BF0D50F00}"/>
    <cellStyle name="FormatedNumberBorderPatern 21 3" xfId="916" xr:uid="{3D8B3FFC-2D69-4E52-9D83-D016B03E6B6C}"/>
    <cellStyle name="FormatedNumberBorderPatern 22" xfId="1393" xr:uid="{3976734F-B596-4279-B593-8635AC1AE99D}"/>
    <cellStyle name="FormatedNumberBorderPatern 23" xfId="891" xr:uid="{156EB430-C201-48C7-9E34-47E98A88908D}"/>
    <cellStyle name="FormatedNumberBorderPatern 3" xfId="373" xr:uid="{00000000-0005-0000-0000-0000A6010000}"/>
    <cellStyle name="FormatedNumberBorderPatern 3 2" xfId="417" xr:uid="{00000000-0005-0000-0000-0000A7010000}"/>
    <cellStyle name="FormatedNumberBorderPatern 3 2 2" xfId="506" xr:uid="{00000000-0005-0000-0000-0000A8010000}"/>
    <cellStyle name="FormatedNumberBorderPatern 3 2 2 2" xfId="670" xr:uid="{00000000-0005-0000-0000-0000A9010000}"/>
    <cellStyle name="FormatedNumberBorderPatern 3 2 2 2 2" xfId="1742" xr:uid="{44FBED72-2ECF-4FCD-AA6A-F1B07310A368}"/>
    <cellStyle name="FormatedNumberBorderPatern 3 2 2 2 3" xfId="1237" xr:uid="{3F60395D-95ED-4CA6-A1D8-9777FA58F7CD}"/>
    <cellStyle name="FormatedNumberBorderPatern 3 2 2 3" xfId="1579" xr:uid="{76E81DC9-5811-44FF-9AF4-05DE70CC19C9}"/>
    <cellStyle name="FormatedNumberBorderPatern 3 2 2 4" xfId="1074" xr:uid="{07AAA8F1-BC42-4895-B3CD-7207125ABB8D}"/>
    <cellStyle name="FormatedNumberBorderPatern 3 2 3" xfId="583" xr:uid="{00000000-0005-0000-0000-0000AA010000}"/>
    <cellStyle name="FormatedNumberBorderPatern 3 2 3 2" xfId="1655" xr:uid="{9ACF190D-3348-4A2F-AF41-81F8B3A07BC9}"/>
    <cellStyle name="FormatedNumberBorderPatern 3 2 3 3" xfId="1150" xr:uid="{2810E17B-AC27-434E-B25C-8D4B0B576DBD}"/>
    <cellStyle name="FormatedNumberBorderPatern 3 2 4" xfId="1492" xr:uid="{399746DD-EB9C-4E4B-B461-20BD0D7CD3BF}"/>
    <cellStyle name="FormatedNumberBorderPatern 3 2 5" xfId="987" xr:uid="{0E6C19F0-A79C-40E4-84E9-04E5A487AF7D}"/>
    <cellStyle name="FormatedNumberBorderPatern 3 3" xfId="452" xr:uid="{00000000-0005-0000-0000-0000AB010000}"/>
    <cellStyle name="FormatedNumberBorderPatern 3 3 2" xfId="617" xr:uid="{00000000-0005-0000-0000-0000AC010000}"/>
    <cellStyle name="FormatedNumberBorderPatern 3 3 2 2" xfId="1689" xr:uid="{BE32D416-57CA-4151-B989-F8B2DE571D6E}"/>
    <cellStyle name="FormatedNumberBorderPatern 3 3 2 3" xfId="1184" xr:uid="{493362DA-0E9E-44B3-9B90-ECC6E3D27383}"/>
    <cellStyle name="FormatedNumberBorderPatern 3 3 3" xfId="1526" xr:uid="{B45FB42B-03EC-4FB5-B5F1-2A814C39CBD4}"/>
    <cellStyle name="FormatedNumberBorderPatern 3 3 4" xfId="1021" xr:uid="{4883BEC2-7715-404F-A34E-7112E2073FC3}"/>
    <cellStyle name="FormatedNumberBorderPatern 3 4" xfId="476" xr:uid="{00000000-0005-0000-0000-0000AD010000}"/>
    <cellStyle name="FormatedNumberBorderPatern 3 4 2" xfId="640" xr:uid="{00000000-0005-0000-0000-0000AE010000}"/>
    <cellStyle name="FormatedNumberBorderPatern 3 4 2 2" xfId="1712" xr:uid="{29D03631-B744-48B9-B5B8-9DEA0EF349A4}"/>
    <cellStyle name="FormatedNumberBorderPatern 3 4 2 3" xfId="1207" xr:uid="{253EEF06-F054-4A48-AB54-9725787CE370}"/>
    <cellStyle name="FormatedNumberBorderPatern 3 4 3" xfId="1549" xr:uid="{BC05B156-18F0-490D-BDB9-85B4D9F95D35}"/>
    <cellStyle name="FormatedNumberBorderPatern 3 4 4" xfId="1044" xr:uid="{2AE4BC64-758B-4A4C-ACB7-7393532AFEF2}"/>
    <cellStyle name="FormatedNumberBorderPatern 3 5" xfId="543" xr:uid="{00000000-0005-0000-0000-0000AF010000}"/>
    <cellStyle name="FormatedNumberBorderPatern 3 5 2" xfId="1615" xr:uid="{6A4E2180-C58B-440E-AC18-1ADC8EF0398C}"/>
    <cellStyle name="FormatedNumberBorderPatern 3 5 3" xfId="1110" xr:uid="{E347272A-B9E3-4655-B9C1-9F06D425C190}"/>
    <cellStyle name="FormatedNumberBorderPatern 3 6" xfId="735" xr:uid="{00000000-0005-0000-0000-0000B0010000}"/>
    <cellStyle name="FormatedNumberBorderPatern 3 6 2" xfId="1788" xr:uid="{E6A6C6DA-E79A-479C-B828-D7460A04064F}"/>
    <cellStyle name="FormatedNumberBorderPatern 3 6 3" xfId="1276" xr:uid="{E1962810-D923-4DF4-A2A1-7B1BD384D547}"/>
    <cellStyle name="FormatedNumberBorderPatern 3 7" xfId="767" xr:uid="{00000000-0005-0000-0000-0000B1010000}"/>
    <cellStyle name="FormatedNumberBorderPatern 3 7 2" xfId="1813" xr:uid="{0CEA81C4-D3F2-4AB1-8887-6E8762EA5319}"/>
    <cellStyle name="FormatedNumberBorderPatern 3 7 3" xfId="1302" xr:uid="{8F97BC20-FA88-480D-A017-9F792BCEEB2F}"/>
    <cellStyle name="FormatedNumberBorderPatern 3 8" xfId="1453" xr:uid="{25BE2D73-E4F4-473A-98AB-8A50D8294F24}"/>
    <cellStyle name="FormatedNumberBorderPatern 3 9" xfId="947" xr:uid="{4606DDF3-F63B-413C-A165-7769D0E9D299}"/>
    <cellStyle name="FormatedNumberBorderPatern 4" xfId="382" xr:uid="{00000000-0005-0000-0000-0000B2010000}"/>
    <cellStyle name="FormatedNumberBorderPatern 4 2" xfId="426" xr:uid="{00000000-0005-0000-0000-0000B3010000}"/>
    <cellStyle name="FormatedNumberBorderPatern 4 2 2" xfId="515" xr:uid="{00000000-0005-0000-0000-0000B4010000}"/>
    <cellStyle name="FormatedNumberBorderPatern 4 2 2 2" xfId="679" xr:uid="{00000000-0005-0000-0000-0000B5010000}"/>
    <cellStyle name="FormatedNumberBorderPatern 4 2 2 2 2" xfId="1751" xr:uid="{0EC6042F-4F10-450F-9F59-729E068F9197}"/>
    <cellStyle name="FormatedNumberBorderPatern 4 2 2 2 3" xfId="1246" xr:uid="{AA78B9C2-46FB-4130-81FD-6E0D193B4FC0}"/>
    <cellStyle name="FormatedNumberBorderPatern 4 2 2 3" xfId="1588" xr:uid="{9642E14F-F9B4-4AF8-AA6F-1DBE2D645BF4}"/>
    <cellStyle name="FormatedNumberBorderPatern 4 2 2 4" xfId="1083" xr:uid="{DCF467CC-F34C-4623-9A1E-E3F31379F836}"/>
    <cellStyle name="FormatedNumberBorderPatern 4 2 3" xfId="592" xr:uid="{00000000-0005-0000-0000-0000B6010000}"/>
    <cellStyle name="FormatedNumberBorderPatern 4 2 3 2" xfId="1664" xr:uid="{BB4D98B3-6E15-4990-AF50-E91758BB9F61}"/>
    <cellStyle name="FormatedNumberBorderPatern 4 2 3 3" xfId="1159" xr:uid="{60F20B27-26BF-4622-9774-A21E05821C28}"/>
    <cellStyle name="FormatedNumberBorderPatern 4 2 4" xfId="1501" xr:uid="{333CF3CB-4A17-4177-8E61-27381DB3838A}"/>
    <cellStyle name="FormatedNumberBorderPatern 4 2 5" xfId="996" xr:uid="{20107C05-056C-42AC-8D1E-3FDC551749FC}"/>
    <cellStyle name="FormatedNumberBorderPatern 4 3" xfId="461" xr:uid="{00000000-0005-0000-0000-0000B7010000}"/>
    <cellStyle name="FormatedNumberBorderPatern 4 3 2" xfId="626" xr:uid="{00000000-0005-0000-0000-0000B8010000}"/>
    <cellStyle name="FormatedNumberBorderPatern 4 3 2 2" xfId="1698" xr:uid="{39AC8073-8988-4135-BCC1-9E773909CF91}"/>
    <cellStyle name="FormatedNumberBorderPatern 4 3 2 3" xfId="1193" xr:uid="{B35B670F-E7A7-4231-A9D9-6C6A98A3F512}"/>
    <cellStyle name="FormatedNumberBorderPatern 4 3 3" xfId="1535" xr:uid="{1B6CA1C4-7C02-4BD9-A592-5910FFE63FEF}"/>
    <cellStyle name="FormatedNumberBorderPatern 4 3 4" xfId="1030" xr:uid="{0A16999D-2FA6-4966-A61A-BFE16907C829}"/>
    <cellStyle name="FormatedNumberBorderPatern 4 4" xfId="481" xr:uid="{00000000-0005-0000-0000-0000B9010000}"/>
    <cellStyle name="FormatedNumberBorderPatern 4 4 2" xfId="645" xr:uid="{00000000-0005-0000-0000-0000BA010000}"/>
    <cellStyle name="FormatedNumberBorderPatern 4 4 2 2" xfId="1717" xr:uid="{D2136824-17C2-47DB-A122-742A6CB3DB89}"/>
    <cellStyle name="FormatedNumberBorderPatern 4 4 2 3" xfId="1212" xr:uid="{B07BCB54-C761-48C7-8EED-E51572990B6C}"/>
    <cellStyle name="FormatedNumberBorderPatern 4 4 3" xfId="1554" xr:uid="{DAFCADD3-E70D-4777-8BD8-D7D04C8CF6D8}"/>
    <cellStyle name="FormatedNumberBorderPatern 4 4 4" xfId="1049" xr:uid="{7AA7D643-B604-4D95-A177-AB1F1FB1C124}"/>
    <cellStyle name="FormatedNumberBorderPatern 4 5" xfId="552" xr:uid="{00000000-0005-0000-0000-0000BB010000}"/>
    <cellStyle name="FormatedNumberBorderPatern 4 5 2" xfId="1624" xr:uid="{D12C0765-B247-4BB0-A40D-0BCEF20CCDC1}"/>
    <cellStyle name="FormatedNumberBorderPatern 4 5 3" xfId="1119" xr:uid="{1096C54D-0DCA-49EC-9918-8F118C93AB55}"/>
    <cellStyle name="FormatedNumberBorderPatern 4 6" xfId="745" xr:uid="{00000000-0005-0000-0000-0000BC010000}"/>
    <cellStyle name="FormatedNumberBorderPatern 4 6 2" xfId="1796" xr:uid="{776B24AF-C60A-4986-AB22-A3008284F714}"/>
    <cellStyle name="FormatedNumberBorderPatern 4 6 3" xfId="1285" xr:uid="{C4A03EE9-425E-4A39-A8F7-03DE960D4A69}"/>
    <cellStyle name="FormatedNumberBorderPatern 4 7" xfId="776" xr:uid="{00000000-0005-0000-0000-0000BD010000}"/>
    <cellStyle name="FormatedNumberBorderPatern 4 7 2" xfId="1822" xr:uid="{50A93F20-FB3F-4700-8EE7-5300F94C873F}"/>
    <cellStyle name="FormatedNumberBorderPatern 4 7 3" xfId="1311" xr:uid="{E0C7C03E-7C4C-4B12-8427-15D682C1A2B5}"/>
    <cellStyle name="FormatedNumberBorderPatern 4 8" xfId="1461" xr:uid="{D964F439-458F-458B-8111-D53FFD7DA321}"/>
    <cellStyle name="FormatedNumberBorderPatern 4 9" xfId="956" xr:uid="{90A6FD47-944C-4022-9A54-8AC84711D53E}"/>
    <cellStyle name="FormatedNumberBorderPatern 5" xfId="384" xr:uid="{00000000-0005-0000-0000-0000BE010000}"/>
    <cellStyle name="FormatedNumberBorderPatern 5 2" xfId="394" xr:uid="{00000000-0005-0000-0000-0000BF010000}"/>
    <cellStyle name="FormatedNumberBorderPatern 5 2 2" xfId="485" xr:uid="{00000000-0005-0000-0000-0000C0010000}"/>
    <cellStyle name="FormatedNumberBorderPatern 5 2 2 2" xfId="649" xr:uid="{00000000-0005-0000-0000-0000C1010000}"/>
    <cellStyle name="FormatedNumberBorderPatern 5 2 2 2 2" xfId="1721" xr:uid="{6E23832A-22B5-4E69-BC2D-8D1A74601A7E}"/>
    <cellStyle name="FormatedNumberBorderPatern 5 2 2 2 3" xfId="1216" xr:uid="{A2D62D59-54D0-41B9-88CA-4424F621ADD3}"/>
    <cellStyle name="FormatedNumberBorderPatern 5 2 2 3" xfId="1558" xr:uid="{4569868D-12B5-4BB7-B999-317009FE15F4}"/>
    <cellStyle name="FormatedNumberBorderPatern 5 2 2 4" xfId="1053" xr:uid="{E2BA5EF7-8E36-41BC-A301-A54B6BEAD713}"/>
    <cellStyle name="FormatedNumberBorderPatern 5 2 3" xfId="562" xr:uid="{00000000-0005-0000-0000-0000C2010000}"/>
    <cellStyle name="FormatedNumberBorderPatern 5 2 3 2" xfId="1634" xr:uid="{E2A70967-2870-4FF9-8E3A-0FE267630127}"/>
    <cellStyle name="FormatedNumberBorderPatern 5 2 3 3" xfId="1129" xr:uid="{2A34D070-2475-4D46-AB1C-208397680F55}"/>
    <cellStyle name="FormatedNumberBorderPatern 5 2 4" xfId="1471" xr:uid="{20A82340-744D-4D2D-A652-96C92D8C131B}"/>
    <cellStyle name="FormatedNumberBorderPatern 5 2 5" xfId="966" xr:uid="{3821DB21-1822-48A6-85C8-9BC17A5172DF}"/>
    <cellStyle name="FormatedNumberBorderPatern 5 3" xfId="427" xr:uid="{00000000-0005-0000-0000-0000C3010000}"/>
    <cellStyle name="FormatedNumberBorderPatern 5 3 2" xfId="516" xr:uid="{00000000-0005-0000-0000-0000C4010000}"/>
    <cellStyle name="FormatedNumberBorderPatern 5 3 2 2" xfId="680" xr:uid="{00000000-0005-0000-0000-0000C5010000}"/>
    <cellStyle name="FormatedNumberBorderPatern 5 3 2 2 2" xfId="1752" xr:uid="{AD0269CE-93CF-4D79-BA47-894CD2E97D50}"/>
    <cellStyle name="FormatedNumberBorderPatern 5 3 2 2 3" xfId="1247" xr:uid="{51987AD3-79B5-4B57-A4EA-E23C5CE7C8FF}"/>
    <cellStyle name="FormatedNumberBorderPatern 5 3 2 3" xfId="1589" xr:uid="{D1C0174C-7311-4301-8438-810BDB396B89}"/>
    <cellStyle name="FormatedNumberBorderPatern 5 3 2 4" xfId="1084" xr:uid="{8C1C4390-3E2E-47A8-BACB-1655DA3E1B45}"/>
    <cellStyle name="FormatedNumberBorderPatern 5 3 3" xfId="593" xr:uid="{00000000-0005-0000-0000-0000C6010000}"/>
    <cellStyle name="FormatedNumberBorderPatern 5 3 3 2" xfId="1665" xr:uid="{42D42F90-E3BC-4190-90D3-D6093300BF74}"/>
    <cellStyle name="FormatedNumberBorderPatern 5 3 3 3" xfId="1160" xr:uid="{213A98E9-887A-4174-994D-7F70159405CB}"/>
    <cellStyle name="FormatedNumberBorderPatern 5 3 4" xfId="1502" xr:uid="{CADC71E4-5780-4E01-A549-3B90317C111C}"/>
    <cellStyle name="FormatedNumberBorderPatern 5 3 5" xfId="997" xr:uid="{0A3E892E-20CC-4A3F-A17F-8F45E5626F67}"/>
    <cellStyle name="FormatedNumberBorderPatern 5 4" xfId="462" xr:uid="{00000000-0005-0000-0000-0000C7010000}"/>
    <cellStyle name="FormatedNumberBorderPatern 5 4 2" xfId="627" xr:uid="{00000000-0005-0000-0000-0000C8010000}"/>
    <cellStyle name="FormatedNumberBorderPatern 5 4 2 2" xfId="1699" xr:uid="{899998D1-4C96-4A1D-8ED7-D4712861C0E7}"/>
    <cellStyle name="FormatedNumberBorderPatern 5 4 2 3" xfId="1194" xr:uid="{046F8D70-C2F5-448E-8C5D-97EB263F63EC}"/>
    <cellStyle name="FormatedNumberBorderPatern 5 4 3" xfId="1536" xr:uid="{8C489C95-8A3A-4672-BA81-C28F7FE053AD}"/>
    <cellStyle name="FormatedNumberBorderPatern 5 4 4" xfId="1031" xr:uid="{71FB05A3-805F-471F-A563-1A83AE4A8011}"/>
    <cellStyle name="FormatedNumberBorderPatern 5 5" xfId="553" xr:uid="{00000000-0005-0000-0000-0000C9010000}"/>
    <cellStyle name="FormatedNumberBorderPatern 5 5 2" xfId="1625" xr:uid="{2879236A-C94C-43DA-A76C-ED9173C68F3D}"/>
    <cellStyle name="FormatedNumberBorderPatern 5 5 3" xfId="1120" xr:uid="{A2B77C47-95E7-4562-89DF-860C21684096}"/>
    <cellStyle name="FormatedNumberBorderPatern 5 6" xfId="746" xr:uid="{00000000-0005-0000-0000-0000CA010000}"/>
    <cellStyle name="FormatedNumberBorderPatern 5 6 2" xfId="1797" xr:uid="{3E2E5475-C8F5-4EEF-ABDA-3A36A1231FBA}"/>
    <cellStyle name="FormatedNumberBorderPatern 5 6 3" xfId="1286" xr:uid="{CB11165E-32AC-4854-8FA1-B8C1AED53465}"/>
    <cellStyle name="FormatedNumberBorderPatern 5 7" xfId="777" xr:uid="{00000000-0005-0000-0000-0000CB010000}"/>
    <cellStyle name="FormatedNumberBorderPatern 5 7 2" xfId="1823" xr:uid="{2A274675-25E7-4FA4-8C2D-477C907B53F9}"/>
    <cellStyle name="FormatedNumberBorderPatern 5 7 3" xfId="1312" xr:uid="{3B9AC0C0-F1AC-4C31-BD1F-A7BE2CA6019A}"/>
    <cellStyle name="FormatedNumberBorderPatern 5 8" xfId="1462" xr:uid="{25DECC95-FC7C-4ABC-8A7A-64B7BF9C4881}"/>
    <cellStyle name="FormatedNumberBorderPatern 5 9" xfId="957" xr:uid="{A9800552-FD7E-47D8-BBCD-7EDE6371528B}"/>
    <cellStyle name="FormatedNumberBorderPatern 6" xfId="372" xr:uid="{00000000-0005-0000-0000-0000CC010000}"/>
    <cellStyle name="FormatedNumberBorderPatern 6 2" xfId="416" xr:uid="{00000000-0005-0000-0000-0000CD010000}"/>
    <cellStyle name="FormatedNumberBorderPatern 6 2 2" xfId="505" xr:uid="{00000000-0005-0000-0000-0000CE010000}"/>
    <cellStyle name="FormatedNumberBorderPatern 6 2 2 2" xfId="669" xr:uid="{00000000-0005-0000-0000-0000CF010000}"/>
    <cellStyle name="FormatedNumberBorderPatern 6 2 2 2 2" xfId="1741" xr:uid="{BBB401F7-AECD-48D2-B8C8-83DD682C8196}"/>
    <cellStyle name="FormatedNumberBorderPatern 6 2 2 2 3" xfId="1236" xr:uid="{228E5F60-FF8B-43A9-B781-1FACA7B3B053}"/>
    <cellStyle name="FormatedNumberBorderPatern 6 2 2 3" xfId="1578" xr:uid="{5816D9B8-3D39-4465-A561-C1D233A8726E}"/>
    <cellStyle name="FormatedNumberBorderPatern 6 2 2 4" xfId="1073" xr:uid="{EF0FBDC0-D2BC-435F-B7CC-952CEA236CFC}"/>
    <cellStyle name="FormatedNumberBorderPatern 6 2 3" xfId="582" xr:uid="{00000000-0005-0000-0000-0000D0010000}"/>
    <cellStyle name="FormatedNumberBorderPatern 6 2 3 2" xfId="1654" xr:uid="{3EDCD9BA-CADA-4F79-AF3D-65BF1EA15EB4}"/>
    <cellStyle name="FormatedNumberBorderPatern 6 2 3 3" xfId="1149" xr:uid="{3417AC79-78CA-45B0-82FB-458EC2B3973F}"/>
    <cellStyle name="FormatedNumberBorderPatern 6 2 4" xfId="1491" xr:uid="{D693B9A7-E60C-4ADF-AD91-D5AD62B46C72}"/>
    <cellStyle name="FormatedNumberBorderPatern 6 2 5" xfId="986" xr:uid="{EEA3CB0C-11B7-4EA0-AFE2-ABF64231FD86}"/>
    <cellStyle name="FormatedNumberBorderPatern 6 3" xfId="451" xr:uid="{00000000-0005-0000-0000-0000D1010000}"/>
    <cellStyle name="FormatedNumberBorderPatern 6 3 2" xfId="616" xr:uid="{00000000-0005-0000-0000-0000D2010000}"/>
    <cellStyle name="FormatedNumberBorderPatern 6 3 2 2" xfId="1688" xr:uid="{C953D4C6-6232-4AD1-A7A6-1CC07572172B}"/>
    <cellStyle name="FormatedNumberBorderPatern 6 3 2 3" xfId="1183" xr:uid="{D2FDC320-B551-4FF3-BA36-81890D4BB927}"/>
    <cellStyle name="FormatedNumberBorderPatern 6 3 3" xfId="1525" xr:uid="{297D191C-A3B9-46AC-B058-9E7B4ECF73B1}"/>
    <cellStyle name="FormatedNumberBorderPatern 6 3 4" xfId="1020" xr:uid="{7F4ABC66-465E-4B94-9E83-4BB1CFD8F633}"/>
    <cellStyle name="FormatedNumberBorderPatern 6 4" xfId="475" xr:uid="{00000000-0005-0000-0000-0000D3010000}"/>
    <cellStyle name="FormatedNumberBorderPatern 6 4 2" xfId="639" xr:uid="{00000000-0005-0000-0000-0000D4010000}"/>
    <cellStyle name="FormatedNumberBorderPatern 6 4 2 2" xfId="1711" xr:uid="{5401D215-0365-474F-8B36-D3FC0352B4E6}"/>
    <cellStyle name="FormatedNumberBorderPatern 6 4 2 3" xfId="1206" xr:uid="{576F124B-2D54-4F19-89A1-C8B07CF5EC95}"/>
    <cellStyle name="FormatedNumberBorderPatern 6 4 3" xfId="1548" xr:uid="{2992E9D8-BF59-421B-A781-E26F163C3DA8}"/>
    <cellStyle name="FormatedNumberBorderPatern 6 4 4" xfId="1043" xr:uid="{9783C1D0-D421-41F3-BC31-AD1F4B620E2E}"/>
    <cellStyle name="FormatedNumberBorderPatern 6 5" xfId="542" xr:uid="{00000000-0005-0000-0000-0000D5010000}"/>
    <cellStyle name="FormatedNumberBorderPatern 6 5 2" xfId="1614" xr:uid="{D77CB3A8-23FA-40ED-BDBB-A3E80065DD33}"/>
    <cellStyle name="FormatedNumberBorderPatern 6 5 3" xfId="1109" xr:uid="{F8CD1784-28C8-4734-BF86-6BD56887CE5A}"/>
    <cellStyle name="FormatedNumberBorderPatern 6 6" xfId="734" xr:uid="{00000000-0005-0000-0000-0000D6010000}"/>
    <cellStyle name="FormatedNumberBorderPatern 6 6 2" xfId="1787" xr:uid="{FF1B2FBD-E117-44E4-9C46-D568DA4F6138}"/>
    <cellStyle name="FormatedNumberBorderPatern 6 6 3" xfId="1275" xr:uid="{0D36884C-62AD-44A7-875A-F3A1BD4B183F}"/>
    <cellStyle name="FormatedNumberBorderPatern 6 7" xfId="766" xr:uid="{00000000-0005-0000-0000-0000D7010000}"/>
    <cellStyle name="FormatedNumberBorderPatern 6 7 2" xfId="1812" xr:uid="{179A0533-E823-4BC2-88E8-6E9DD8496783}"/>
    <cellStyle name="FormatedNumberBorderPatern 6 7 3" xfId="1301" xr:uid="{3CEDB037-C040-4AB6-9365-72E8A2C0B713}"/>
    <cellStyle name="FormatedNumberBorderPatern 6 8" xfId="1452" xr:uid="{AD870072-19BF-46FF-90E0-DB4CDE83C171}"/>
    <cellStyle name="FormatedNumberBorderPatern 6 9" xfId="946" xr:uid="{5D698C56-1CB5-403C-82DA-D5AA67D3C695}"/>
    <cellStyle name="FormatedNumberBorderPatern 7" xfId="385" xr:uid="{00000000-0005-0000-0000-0000D8010000}"/>
    <cellStyle name="FormatedNumberBorderPatern 7 2" xfId="428" xr:uid="{00000000-0005-0000-0000-0000D9010000}"/>
    <cellStyle name="FormatedNumberBorderPatern 7 2 2" xfId="517" xr:uid="{00000000-0005-0000-0000-0000DA010000}"/>
    <cellStyle name="FormatedNumberBorderPatern 7 2 2 2" xfId="681" xr:uid="{00000000-0005-0000-0000-0000DB010000}"/>
    <cellStyle name="FormatedNumberBorderPatern 7 2 2 2 2" xfId="1753" xr:uid="{25A8E098-1D66-4991-8A4A-EE4C24F4D04A}"/>
    <cellStyle name="FormatedNumberBorderPatern 7 2 2 2 3" xfId="1248" xr:uid="{D35A9DCA-B5D6-4BE3-8486-8AD783F1F16D}"/>
    <cellStyle name="FormatedNumberBorderPatern 7 2 2 3" xfId="1590" xr:uid="{07A03E2E-A06B-46CF-B0F1-3C5125CA9D3C}"/>
    <cellStyle name="FormatedNumberBorderPatern 7 2 2 4" xfId="1085" xr:uid="{BE914DBE-69BC-4980-8DDE-040BEB04FECC}"/>
    <cellStyle name="FormatedNumberBorderPatern 7 2 3" xfId="594" xr:uid="{00000000-0005-0000-0000-0000DC010000}"/>
    <cellStyle name="FormatedNumberBorderPatern 7 2 3 2" xfId="1666" xr:uid="{C4B72B6D-F5CE-4629-AE3D-B32BB20E6FDB}"/>
    <cellStyle name="FormatedNumberBorderPatern 7 2 3 3" xfId="1161" xr:uid="{C33B2C9C-7A8E-41B2-BD1F-EBA710F55974}"/>
    <cellStyle name="FormatedNumberBorderPatern 7 2 4" xfId="1503" xr:uid="{42CCFEB2-071B-437B-A8A3-61C168EC470F}"/>
    <cellStyle name="FormatedNumberBorderPatern 7 2 5" xfId="998" xr:uid="{C403024A-C7BD-4B8C-821E-AE54B635A3EA}"/>
    <cellStyle name="FormatedNumberBorderPatern 7 3" xfId="463" xr:uid="{00000000-0005-0000-0000-0000DD010000}"/>
    <cellStyle name="FormatedNumberBorderPatern 7 3 2" xfId="628" xr:uid="{00000000-0005-0000-0000-0000DE010000}"/>
    <cellStyle name="FormatedNumberBorderPatern 7 3 2 2" xfId="1700" xr:uid="{9121B1D3-9655-4FF9-B8C5-FB1B51A16413}"/>
    <cellStyle name="FormatedNumberBorderPatern 7 3 2 3" xfId="1195" xr:uid="{E2058287-0A25-46BF-9386-7465D7CE79C8}"/>
    <cellStyle name="FormatedNumberBorderPatern 7 3 3" xfId="1537" xr:uid="{431BFAA7-CFBE-46ED-9654-FBA5E7119ADA}"/>
    <cellStyle name="FormatedNumberBorderPatern 7 3 4" xfId="1032" xr:uid="{5EC4D8E9-E825-4DFA-9BE2-F773DE070A3A}"/>
    <cellStyle name="FormatedNumberBorderPatern 7 4" xfId="482" xr:uid="{00000000-0005-0000-0000-0000DF010000}"/>
    <cellStyle name="FormatedNumberBorderPatern 7 4 2" xfId="646" xr:uid="{00000000-0005-0000-0000-0000E0010000}"/>
    <cellStyle name="FormatedNumberBorderPatern 7 4 2 2" xfId="1718" xr:uid="{A0A260CF-0934-4C24-8E2B-569179D50837}"/>
    <cellStyle name="FormatedNumberBorderPatern 7 4 2 3" xfId="1213" xr:uid="{BECC1A7B-4DDE-454B-85A2-E7E345982020}"/>
    <cellStyle name="FormatedNumberBorderPatern 7 4 3" xfId="1555" xr:uid="{D6281FBC-769D-40A5-BD83-C93563D3930E}"/>
    <cellStyle name="FormatedNumberBorderPatern 7 4 4" xfId="1050" xr:uid="{ED6D330A-054F-4C88-8C4B-D6B871BAB05E}"/>
    <cellStyle name="FormatedNumberBorderPatern 7 5" xfId="554" xr:uid="{00000000-0005-0000-0000-0000E1010000}"/>
    <cellStyle name="FormatedNumberBorderPatern 7 5 2" xfId="1626" xr:uid="{6B6AF76B-AF90-4998-AEF4-18257AB8D9EF}"/>
    <cellStyle name="FormatedNumberBorderPatern 7 5 3" xfId="1121" xr:uid="{45DE52D3-EAAE-4929-8C2D-DB47905179DE}"/>
    <cellStyle name="FormatedNumberBorderPatern 7 6" xfId="747" xr:uid="{00000000-0005-0000-0000-0000E2010000}"/>
    <cellStyle name="FormatedNumberBorderPatern 7 6 2" xfId="1798" xr:uid="{FD24799B-F4C9-4119-BDF3-53C1DE95DE93}"/>
    <cellStyle name="FormatedNumberBorderPatern 7 6 3" xfId="1287" xr:uid="{C834A5CA-055D-49A1-B55B-F014002FC591}"/>
    <cellStyle name="FormatedNumberBorderPatern 7 7" xfId="778" xr:uid="{00000000-0005-0000-0000-0000E3010000}"/>
    <cellStyle name="FormatedNumberBorderPatern 7 7 2" xfId="1824" xr:uid="{E096232E-F12F-4BEF-9B45-0F3697979F84}"/>
    <cellStyle name="FormatedNumberBorderPatern 7 7 3" xfId="1313" xr:uid="{1D9CBB82-9108-469A-A2E8-603BE2BB1B6B}"/>
    <cellStyle name="FormatedNumberBorderPatern 7 8" xfId="1463" xr:uid="{329DBF3C-38EF-42D3-BBA5-E46A1EB45D98}"/>
    <cellStyle name="FormatedNumberBorderPatern 7 9" xfId="958" xr:uid="{3E661E08-2891-4AC3-9FB7-C31E9E368590}"/>
    <cellStyle name="FormatedNumberBorderPatern 8" xfId="386" xr:uid="{00000000-0005-0000-0000-0000E4010000}"/>
    <cellStyle name="FormatedNumberBorderPatern 8 2" xfId="395" xr:uid="{00000000-0005-0000-0000-0000E5010000}"/>
    <cellStyle name="FormatedNumberBorderPatern 8 2 2" xfId="486" xr:uid="{00000000-0005-0000-0000-0000E6010000}"/>
    <cellStyle name="FormatedNumberBorderPatern 8 2 2 2" xfId="650" xr:uid="{00000000-0005-0000-0000-0000E7010000}"/>
    <cellStyle name="FormatedNumberBorderPatern 8 2 2 2 2" xfId="1722" xr:uid="{83B4EE9A-ADD0-4FBF-B5C6-FE5B8372E9BF}"/>
    <cellStyle name="FormatedNumberBorderPatern 8 2 2 2 3" xfId="1217" xr:uid="{C33B3273-095F-4CD8-B26C-8E55B04B0F11}"/>
    <cellStyle name="FormatedNumberBorderPatern 8 2 2 3" xfId="1559" xr:uid="{D11B8D15-C7CB-4CC3-AA3C-94CF7395FE0F}"/>
    <cellStyle name="FormatedNumberBorderPatern 8 2 2 4" xfId="1054" xr:uid="{EEB7CBAA-7396-428E-A7CF-06E264732256}"/>
    <cellStyle name="FormatedNumberBorderPatern 8 2 3" xfId="563" xr:uid="{00000000-0005-0000-0000-0000E8010000}"/>
    <cellStyle name="FormatedNumberBorderPatern 8 2 3 2" xfId="1635" xr:uid="{81317A5E-4CF4-4DAE-BDA5-7D662256EA47}"/>
    <cellStyle name="FormatedNumberBorderPatern 8 2 3 3" xfId="1130" xr:uid="{2EE35E67-42A4-45AD-AA33-AC21D645B65C}"/>
    <cellStyle name="FormatedNumberBorderPatern 8 2 4" xfId="1472" xr:uid="{AD0470F8-DD31-4595-AD86-3BB53E676E43}"/>
    <cellStyle name="FormatedNumberBorderPatern 8 2 5" xfId="967" xr:uid="{AFFD4184-964B-47E5-AB15-59A384BE9D68}"/>
    <cellStyle name="FormatedNumberBorderPatern 8 3" xfId="429" xr:uid="{00000000-0005-0000-0000-0000E9010000}"/>
    <cellStyle name="FormatedNumberBorderPatern 8 3 2" xfId="518" xr:uid="{00000000-0005-0000-0000-0000EA010000}"/>
    <cellStyle name="FormatedNumberBorderPatern 8 3 2 2" xfId="682" xr:uid="{00000000-0005-0000-0000-0000EB010000}"/>
    <cellStyle name="FormatedNumberBorderPatern 8 3 2 2 2" xfId="1754" xr:uid="{C836D573-02C6-4C82-A21C-C1B24096410C}"/>
    <cellStyle name="FormatedNumberBorderPatern 8 3 2 2 3" xfId="1249" xr:uid="{4B35D5AE-3CB8-40FC-A7D1-0F94B45F550B}"/>
    <cellStyle name="FormatedNumberBorderPatern 8 3 2 3" xfId="1591" xr:uid="{A00E107A-9E80-4988-99AB-87EE080C9302}"/>
    <cellStyle name="FormatedNumberBorderPatern 8 3 2 4" xfId="1086" xr:uid="{0D97653F-1D7B-4F6F-B885-2B4D443CA19A}"/>
    <cellStyle name="FormatedNumberBorderPatern 8 3 3" xfId="595" xr:uid="{00000000-0005-0000-0000-0000EC010000}"/>
    <cellStyle name="FormatedNumberBorderPatern 8 3 3 2" xfId="1667" xr:uid="{C1E0C7AB-E016-42D8-AAB6-6188F575C84D}"/>
    <cellStyle name="FormatedNumberBorderPatern 8 3 3 3" xfId="1162" xr:uid="{58B0EC35-C163-4D4C-8A48-90854CA3C4E1}"/>
    <cellStyle name="FormatedNumberBorderPatern 8 3 4" xfId="1504" xr:uid="{353AFB27-5F93-41EE-B1AB-2D646D9E5262}"/>
    <cellStyle name="FormatedNumberBorderPatern 8 3 5" xfId="999" xr:uid="{B70F4847-6355-4E2E-A817-ADB24C2E8B9C}"/>
    <cellStyle name="FormatedNumberBorderPatern 8 4" xfId="464" xr:uid="{00000000-0005-0000-0000-0000ED010000}"/>
    <cellStyle name="FormatedNumberBorderPatern 8 4 2" xfId="629" xr:uid="{00000000-0005-0000-0000-0000EE010000}"/>
    <cellStyle name="FormatedNumberBorderPatern 8 4 2 2" xfId="1701" xr:uid="{B011ACC3-C853-46D5-959D-557FF833E509}"/>
    <cellStyle name="FormatedNumberBorderPatern 8 4 2 3" xfId="1196" xr:uid="{CE03B595-8FCA-4C9C-8442-2E661764D66E}"/>
    <cellStyle name="FormatedNumberBorderPatern 8 4 3" xfId="1538" xr:uid="{ADF76FC0-1CE4-4378-8DF0-6E6FBE484273}"/>
    <cellStyle name="FormatedNumberBorderPatern 8 4 4" xfId="1033" xr:uid="{290ACDE0-056B-4051-8D20-EE778F9D7A74}"/>
    <cellStyle name="FormatedNumberBorderPatern 8 5" xfId="555" xr:uid="{00000000-0005-0000-0000-0000EF010000}"/>
    <cellStyle name="FormatedNumberBorderPatern 8 5 2" xfId="1627" xr:uid="{8458491E-9852-4D76-B96B-8ACABA13805A}"/>
    <cellStyle name="FormatedNumberBorderPatern 8 5 3" xfId="1122" xr:uid="{9A25E83E-DDE4-42E7-80FC-515A87049921}"/>
    <cellStyle name="FormatedNumberBorderPatern 8 6" xfId="748" xr:uid="{00000000-0005-0000-0000-0000F0010000}"/>
    <cellStyle name="FormatedNumberBorderPatern 8 6 2" xfId="1799" xr:uid="{2C68689D-624F-4A08-8E6D-D182EC047A18}"/>
    <cellStyle name="FormatedNumberBorderPatern 8 6 3" xfId="1288" xr:uid="{7C54E7A6-529B-4EA7-806D-5AD27B3C3305}"/>
    <cellStyle name="FormatedNumberBorderPatern 8 7" xfId="779" xr:uid="{00000000-0005-0000-0000-0000F1010000}"/>
    <cellStyle name="FormatedNumberBorderPatern 8 7 2" xfId="1825" xr:uid="{D17AA229-1C6D-46CF-82FD-050026EA71D5}"/>
    <cellStyle name="FormatedNumberBorderPatern 8 7 3" xfId="1314" xr:uid="{5D88FC0A-7891-47C9-BDA2-F2ADB0B38342}"/>
    <cellStyle name="FormatedNumberBorderPatern 8 8" xfId="1464" xr:uid="{FAD74D57-6E1B-4542-8BF3-352EF5790E71}"/>
    <cellStyle name="FormatedNumberBorderPatern 8 9" xfId="959" xr:uid="{E2982C40-106A-4556-85F0-712AC0CECF9F}"/>
    <cellStyle name="FormatedNumberBorderPatern 9" xfId="388" xr:uid="{00000000-0005-0000-0000-0000F2010000}"/>
    <cellStyle name="FormatedNumberBorderPatern 9 10" xfId="961" xr:uid="{B2AFC3FC-C060-4D47-BAD4-202100E5F66F}"/>
    <cellStyle name="FormatedNumberBorderPatern 9 2" xfId="396" xr:uid="{00000000-0005-0000-0000-0000F3010000}"/>
    <cellStyle name="FormatedNumberBorderPatern 9 2 2" xfId="487" xr:uid="{00000000-0005-0000-0000-0000F4010000}"/>
    <cellStyle name="FormatedNumberBorderPatern 9 2 2 2" xfId="651" xr:uid="{00000000-0005-0000-0000-0000F5010000}"/>
    <cellStyle name="FormatedNumberBorderPatern 9 2 2 2 2" xfId="1723" xr:uid="{227A2CF0-5C43-4B77-8001-89DBE6FD6C56}"/>
    <cellStyle name="FormatedNumberBorderPatern 9 2 2 2 3" xfId="1218" xr:uid="{8AD4F8AA-35CB-45E1-96CC-04F30A5267E2}"/>
    <cellStyle name="FormatedNumberBorderPatern 9 2 2 3" xfId="1560" xr:uid="{A39E1429-8987-4C14-9690-F083FD621047}"/>
    <cellStyle name="FormatedNumberBorderPatern 9 2 2 4" xfId="1055" xr:uid="{50BB39F7-9195-4E00-B9BF-87DAFFAE07C0}"/>
    <cellStyle name="FormatedNumberBorderPatern 9 2 3" xfId="564" xr:uid="{00000000-0005-0000-0000-0000F6010000}"/>
    <cellStyle name="FormatedNumberBorderPatern 9 2 3 2" xfId="1636" xr:uid="{468027AE-E636-4239-802F-1A865344E490}"/>
    <cellStyle name="FormatedNumberBorderPatern 9 2 3 3" xfId="1131" xr:uid="{A87F766A-E3FC-4F3C-98EF-55A77FE83367}"/>
    <cellStyle name="FormatedNumberBorderPatern 9 2 4" xfId="1473" xr:uid="{1D494142-5393-43F8-A055-BDAA84525252}"/>
    <cellStyle name="FormatedNumberBorderPatern 9 2 5" xfId="968" xr:uid="{FCE2A80B-420E-49A2-86EA-309EBFA2BA69}"/>
    <cellStyle name="FormatedNumberBorderPatern 9 3" xfId="431" xr:uid="{00000000-0005-0000-0000-0000F7010000}"/>
    <cellStyle name="FormatedNumberBorderPatern 9 3 2" xfId="520" xr:uid="{00000000-0005-0000-0000-0000F8010000}"/>
    <cellStyle name="FormatedNumberBorderPatern 9 3 2 2" xfId="684" xr:uid="{00000000-0005-0000-0000-0000F9010000}"/>
    <cellStyle name="FormatedNumberBorderPatern 9 3 2 2 2" xfId="1756" xr:uid="{94989840-FB75-4A5C-8C8B-AC885406A728}"/>
    <cellStyle name="FormatedNumberBorderPatern 9 3 2 2 3" xfId="1251" xr:uid="{1861E81A-65EB-4375-8A33-F3F8CB821433}"/>
    <cellStyle name="FormatedNumberBorderPatern 9 3 2 3" xfId="1593" xr:uid="{B216529A-947B-47B9-ADCC-C73D81BBEE9F}"/>
    <cellStyle name="FormatedNumberBorderPatern 9 3 2 4" xfId="1088" xr:uid="{7ADB9A60-7577-4F63-BB3D-1F11DF84ECFA}"/>
    <cellStyle name="FormatedNumberBorderPatern 9 3 3" xfId="597" xr:uid="{00000000-0005-0000-0000-0000FA010000}"/>
    <cellStyle name="FormatedNumberBorderPatern 9 3 3 2" xfId="1669" xr:uid="{E17C1048-677A-426E-86B9-3E58C2FD953B}"/>
    <cellStyle name="FormatedNumberBorderPatern 9 3 3 3" xfId="1164" xr:uid="{60FFB8F4-A813-4FED-87F6-435E03F1D7C3}"/>
    <cellStyle name="FormatedNumberBorderPatern 9 3 4" xfId="1506" xr:uid="{1D7255DC-4F38-4579-9E42-4ACA4EC4020E}"/>
    <cellStyle name="FormatedNumberBorderPatern 9 3 5" xfId="1001" xr:uid="{138909A8-5980-47C8-BDD9-AD82E3EAC085}"/>
    <cellStyle name="FormatedNumberBorderPatern 9 4" xfId="466" xr:uid="{00000000-0005-0000-0000-0000FB010000}"/>
    <cellStyle name="FormatedNumberBorderPatern 9 4 2" xfId="631" xr:uid="{00000000-0005-0000-0000-0000FC010000}"/>
    <cellStyle name="FormatedNumberBorderPatern 9 4 2 2" xfId="1703" xr:uid="{41533B46-2AE2-4F96-94B5-BC987CB1A38F}"/>
    <cellStyle name="FormatedNumberBorderPatern 9 4 2 3" xfId="1198" xr:uid="{2F84E315-D468-498C-8A8A-903EC5B030A0}"/>
    <cellStyle name="FormatedNumberBorderPatern 9 4 3" xfId="1540" xr:uid="{D0971CDB-DB3A-4651-A21A-1ECA94AAFB90}"/>
    <cellStyle name="FormatedNumberBorderPatern 9 4 4" xfId="1035" xr:uid="{7BCD6156-8047-429D-8E95-6041DED9F3EB}"/>
    <cellStyle name="FormatedNumberBorderPatern 9 5" xfId="557" xr:uid="{00000000-0005-0000-0000-0000FD010000}"/>
    <cellStyle name="FormatedNumberBorderPatern 9 5 2" xfId="1629" xr:uid="{4309B7FA-A1F5-4A9F-9D73-37D129295279}"/>
    <cellStyle name="FormatedNumberBorderPatern 9 5 3" xfId="1124" xr:uid="{0997BB87-1EFA-42C5-8C77-935068FFF75B}"/>
    <cellStyle name="FormatedNumberBorderPatern 9 6" xfId="749" xr:uid="{00000000-0005-0000-0000-0000FE010000}"/>
    <cellStyle name="FormatedNumberBorderPatern 9 6 2" xfId="1800" xr:uid="{2BDF744F-8906-4714-A82C-C589981CAB88}"/>
    <cellStyle name="FormatedNumberBorderPatern 9 6 3" xfId="1289" xr:uid="{F16DFB09-9A9E-47E3-9117-B313AB3BFE23}"/>
    <cellStyle name="FormatedNumberBorderPatern 9 7" xfId="780" xr:uid="{00000000-0005-0000-0000-0000FF010000}"/>
    <cellStyle name="FormatedNumberBorderPatern 9 7 2" xfId="1826" xr:uid="{984C3A8C-2B7A-485A-BD50-B238D956176C}"/>
    <cellStyle name="FormatedNumberBorderPatern 9 7 3" xfId="1315" xr:uid="{07163CFB-B200-4248-AEFE-7C11406D6945}"/>
    <cellStyle name="FormatedNumberBorderPatern 9 8" xfId="832" xr:uid="{00000000-0005-0000-0000-000000020000}"/>
    <cellStyle name="FormatedNumberBorderPatern 9 8 2" xfId="1835" xr:uid="{6398EC9E-BAE7-4233-B8FC-89D115D16062}"/>
    <cellStyle name="FormatedNumberBorderPatern 9 8 3" xfId="1345" xr:uid="{C8D4413D-2635-466A-A798-EE12A7733855}"/>
    <cellStyle name="FormatedNumberBorderPatern 9 9" xfId="1466" xr:uid="{3BDD91A6-D9DB-45D5-AFD9-DA095D7C48A8}"/>
    <cellStyle name="FormatedNumberBorderPatern_Center" xfId="389" xr:uid="{00000000-0005-0000-0000-000001020000}"/>
    <cellStyle name="Good" xfId="58" builtinId="26" customBuiltin="1"/>
    <cellStyle name="Good 2" xfId="329" xr:uid="{00000000-0005-0000-0000-000003020000}"/>
    <cellStyle name="Good 2 2" xfId="795" xr:uid="{00000000-0005-0000-0000-000004020000}"/>
    <cellStyle name="Heading 1" xfId="54" builtinId="16" customBuiltin="1"/>
    <cellStyle name="Heading 1 2" xfId="325" xr:uid="{00000000-0005-0000-0000-000006020000}"/>
    <cellStyle name="Heading 1 2 2" xfId="791" xr:uid="{00000000-0005-0000-0000-000007020000}"/>
    <cellStyle name="Heading 2" xfId="55" builtinId="17" customBuiltin="1"/>
    <cellStyle name="Heading 2 2" xfId="326" xr:uid="{00000000-0005-0000-0000-000009020000}"/>
    <cellStyle name="Heading 2 2 2" xfId="792" xr:uid="{00000000-0005-0000-0000-00000A020000}"/>
    <cellStyle name="Heading 3" xfId="56" builtinId="18" customBuiltin="1"/>
    <cellStyle name="Heading 3 2" xfId="327" xr:uid="{00000000-0005-0000-0000-00000C020000}"/>
    <cellStyle name="Heading 3 2 2" xfId="793" xr:uid="{00000000-0005-0000-0000-00000D020000}"/>
    <cellStyle name="Heading 4" xfId="57" builtinId="19" customBuiltin="1"/>
    <cellStyle name="Heading 4 2" xfId="328" xr:uid="{00000000-0005-0000-0000-00000F020000}"/>
    <cellStyle name="Heading 4 2 2" xfId="794" xr:uid="{00000000-0005-0000-0000-000010020000}"/>
    <cellStyle name="Hyperlink 2" xfId="34" xr:uid="{00000000-0005-0000-0000-000011020000}"/>
    <cellStyle name="Hyperlink 2 2" xfId="739" xr:uid="{00000000-0005-0000-0000-000012020000}"/>
    <cellStyle name="Hyperlink 3" xfId="96" xr:uid="{00000000-0005-0000-0000-000013020000}"/>
    <cellStyle name="Hyperlink 3 2" xfId="759" xr:uid="{00000000-0005-0000-0000-000014020000}"/>
    <cellStyle name="Input" xfId="60" builtinId="20" customBuiltin="1"/>
    <cellStyle name="Input 2" xfId="332" xr:uid="{00000000-0005-0000-0000-000016020000}"/>
    <cellStyle name="Input 2 2" xfId="798" xr:uid="{00000000-0005-0000-0000-000017020000}"/>
    <cellStyle name="Linked Cell" xfId="63" builtinId="24" customBuiltin="1"/>
    <cellStyle name="Linked Cell 2" xfId="335" xr:uid="{00000000-0005-0000-0000-000019020000}"/>
    <cellStyle name="Linked Cell 2 2" xfId="801" xr:uid="{00000000-0005-0000-0000-00001A020000}"/>
    <cellStyle name="Neutral 2" xfId="727" xr:uid="{00000000-0005-0000-0000-00001B020000}"/>
    <cellStyle name="Neutral 2 2" xfId="797" xr:uid="{00000000-0005-0000-0000-00001C020000}"/>
    <cellStyle name="Neutral 3" xfId="331" xr:uid="{00000000-0005-0000-0000-00001D020000}"/>
    <cellStyle name="Normal" xfId="0" builtinId="0"/>
    <cellStyle name="Normal 10" xfId="31" xr:uid="{00000000-0005-0000-0000-00001F020000}"/>
    <cellStyle name="Normal 10 2" xfId="50" xr:uid="{00000000-0005-0000-0000-000020020000}"/>
    <cellStyle name="Normal 10 2 2" xfId="141" xr:uid="{00000000-0005-0000-0000-000021020000}"/>
    <cellStyle name="Normal 10 2 3" xfId="242" xr:uid="{00000000-0005-0000-0000-000022020000}"/>
    <cellStyle name="Normal 10 2 4" xfId="400" xr:uid="{00000000-0005-0000-0000-000023020000}"/>
    <cellStyle name="Normal 10 2 5" xfId="155" xr:uid="{00000000-0005-0000-0000-000024020000}"/>
    <cellStyle name="Normal 10 3" xfId="206" xr:uid="{00000000-0005-0000-0000-000025020000}"/>
    <cellStyle name="Normal 10 4" xfId="232" xr:uid="{00000000-0005-0000-0000-000026020000}"/>
    <cellStyle name="Normal 10 5" xfId="251" xr:uid="{00000000-0005-0000-0000-000027020000}"/>
    <cellStyle name="Normal 10 6" xfId="320" xr:uid="{00000000-0005-0000-0000-000028020000}"/>
    <cellStyle name="Normal 10 6 2" xfId="1431" xr:uid="{2DD6CE71-C9DD-4761-A16E-6FA3E482FA84}"/>
    <cellStyle name="Normal 10 6 3" xfId="923" xr:uid="{B57CFE89-C8F2-41F3-BCAD-EABEF43FB94E}"/>
    <cellStyle name="Normal 10 7" xfId="89" xr:uid="{00000000-0005-0000-0000-000029020000}"/>
    <cellStyle name="Normal 11" xfId="178" xr:uid="{00000000-0005-0000-0000-00002A020000}"/>
    <cellStyle name="Normal 11 2" xfId="233" xr:uid="{00000000-0005-0000-0000-00002B020000}"/>
    <cellStyle name="Normal 11 2 2" xfId="655" xr:uid="{00000000-0005-0000-0000-00002C020000}"/>
    <cellStyle name="Normal 11 2 2 2" xfId="1727" xr:uid="{F4514E63-32CA-484A-AE23-723725C286AB}"/>
    <cellStyle name="Normal 11 2 2 3" xfId="1222" xr:uid="{29C7E208-7C0D-4315-A86E-AA162CA4A49E}"/>
    <cellStyle name="Normal 11 2 3" xfId="491" xr:uid="{00000000-0005-0000-0000-00002D020000}"/>
    <cellStyle name="Normal 11 2 3 2" xfId="1564" xr:uid="{63E03D3C-4B35-45C3-9756-8F0469680908}"/>
    <cellStyle name="Normal 11 2 3 3" xfId="1059" xr:uid="{962E9BDA-BA88-4D5D-B4B2-C4CECB79F2DD}"/>
    <cellStyle name="Normal 11 3" xfId="568" xr:uid="{00000000-0005-0000-0000-00002E020000}"/>
    <cellStyle name="Normal 11 3 2" xfId="1640" xr:uid="{DE55A297-CF75-40B8-AE97-EE57B504BC45}"/>
    <cellStyle name="Normal 11 3 3" xfId="1135" xr:uid="{A98C3188-E5ED-492F-896E-730B6D116D21}"/>
    <cellStyle name="Normal 11 4" xfId="758" xr:uid="{00000000-0005-0000-0000-00002F020000}"/>
    <cellStyle name="Normal 11 5" xfId="847" xr:uid="{00000000-0005-0000-0000-000030020000}"/>
    <cellStyle name="Normal 11 5 2" xfId="1355" xr:uid="{AD07C9EA-EC82-4D70-913D-86B095A3B0AC}"/>
    <cellStyle name="Normal 11 6" xfId="402" xr:uid="{00000000-0005-0000-0000-000031020000}"/>
    <cellStyle name="Normal 11 6 2" xfId="1477" xr:uid="{76DD5EDB-522B-46CB-A646-0D793CEFE717}"/>
    <cellStyle name="Normal 11 6 3" xfId="972" xr:uid="{496E3772-6CAE-4F00-926C-2E8507E77320}"/>
    <cellStyle name="Normal 12" xfId="152" xr:uid="{00000000-0005-0000-0000-000032020000}"/>
    <cellStyle name="Normal 12 2" xfId="278" xr:uid="{00000000-0005-0000-0000-000033020000}"/>
    <cellStyle name="Normal 12 2 2" xfId="602" xr:uid="{00000000-0005-0000-0000-000034020000}"/>
    <cellStyle name="Normal 12 2 2 2" xfId="1674" xr:uid="{E6C911D6-A777-41D5-AC13-1317151FE526}"/>
    <cellStyle name="Normal 12 2 2 3" xfId="1169" xr:uid="{E52A0D49-F800-4CB0-A891-762E64929AF0}"/>
    <cellStyle name="Normal 12 2 3" xfId="1410" xr:uid="{02C40363-1676-463E-B2F9-49BF126AAD09}"/>
    <cellStyle name="Normal 12 2 4" xfId="913" xr:uid="{E62420E6-1F22-420C-B129-DFC106484FB5}"/>
    <cellStyle name="Normal 12 3" xfId="789" xr:uid="{00000000-0005-0000-0000-000035020000}"/>
    <cellStyle name="Normal 12 3 2" xfId="1324" xr:uid="{B0FA5A94-2D9B-4BA7-9F3D-5BCA5193B574}"/>
    <cellStyle name="Normal 12 4" xfId="437" xr:uid="{00000000-0005-0000-0000-000036020000}"/>
    <cellStyle name="Normal 12 4 2" xfId="1511" xr:uid="{31E569A3-35F7-4741-B0B0-4BD5C1B6684A}"/>
    <cellStyle name="Normal 12 4 3" xfId="1006" xr:uid="{EEE4D3D4-189F-4A60-A383-285F45538415}"/>
    <cellStyle name="Normal 13" xfId="151" xr:uid="{00000000-0005-0000-0000-000037020000}"/>
    <cellStyle name="Normal 13 2" xfId="688" xr:uid="{00000000-0005-0000-0000-000038020000}"/>
    <cellStyle name="Normal 13 2 2" xfId="1760" xr:uid="{E2D3A828-A44E-4602-BC36-581E2E93365D}"/>
    <cellStyle name="Normal 13 2 3" xfId="1255" xr:uid="{CE2BF851-1C9A-4C13-8B80-819A350C8A01}"/>
    <cellStyle name="Normal 13 3" xfId="1359" xr:uid="{00173B68-DDCD-400C-B94E-A6E2E9CC4942}"/>
    <cellStyle name="Normal 13 4" xfId="876" xr:uid="{46220B28-D582-4C0C-8BE9-EB8AD8247BB7}"/>
    <cellStyle name="Normal 14" xfId="181" xr:uid="{00000000-0005-0000-0000-000039020000}"/>
    <cellStyle name="Normal 14 2" xfId="763" xr:uid="{00000000-0005-0000-0000-00003A020000}"/>
    <cellStyle name="Normal 14 2 2" xfId="1810" xr:uid="{359A2CD1-2D2A-47DD-A91A-219D08C74DC1}"/>
    <cellStyle name="Normal 14 2 3" xfId="1298" xr:uid="{0F413DDC-6931-40D9-9CA8-2B6283193847}"/>
    <cellStyle name="Normal 15" xfId="190" xr:uid="{00000000-0005-0000-0000-00003B020000}"/>
    <cellStyle name="Normal 16" xfId="245" xr:uid="{00000000-0005-0000-0000-00003C020000}"/>
    <cellStyle name="Normal 16 2" xfId="258" xr:uid="{00000000-0005-0000-0000-00003D020000}"/>
    <cellStyle name="Normal 17" xfId="243" xr:uid="{00000000-0005-0000-0000-00003E020000}"/>
    <cellStyle name="Normal 17 2" xfId="265" xr:uid="{00000000-0005-0000-0000-00003F020000}"/>
    <cellStyle name="Normal 17 3" xfId="893" xr:uid="{93D089C7-0323-47CD-986D-DBB39D362B27}"/>
    <cellStyle name="Normal 18" xfId="256" xr:uid="{00000000-0005-0000-0000-000040020000}"/>
    <cellStyle name="Normal 18 2" xfId="901" xr:uid="{2E8962C3-64AF-4E0C-ACBC-204CC2895985}"/>
    <cellStyle name="Normal 19" xfId="266" xr:uid="{00000000-0005-0000-0000-000041020000}"/>
    <cellStyle name="Normal 2" xfId="14" xr:uid="{00000000-0005-0000-0000-000042020000}"/>
    <cellStyle name="Normal 2 10" xfId="28" xr:uid="{00000000-0005-0000-0000-000043020000}"/>
    <cellStyle name="Normal 2 2" xfId="25" xr:uid="{00000000-0005-0000-0000-000044020000}"/>
    <cellStyle name="Normal 2 2 2" xfId="43" xr:uid="{00000000-0005-0000-0000-000045020000}"/>
    <cellStyle name="Normal 2 2 3" xfId="139" xr:uid="{00000000-0005-0000-0000-000046020000}"/>
    <cellStyle name="Normal 2 2 4" xfId="115" xr:uid="{00000000-0005-0000-0000-000047020000}"/>
    <cellStyle name="Normal 2 2 5" xfId="183" xr:uid="{00000000-0005-0000-0000-000048020000}"/>
    <cellStyle name="Normal 2 2 5 2" xfId="1381" xr:uid="{7724A1CC-2349-41BD-B9BA-7EAB73C8B81F}"/>
    <cellStyle name="Normal 2 2 5 3" xfId="877" xr:uid="{087FDAEE-8E51-4808-AEE9-8548ADDFF9A4}"/>
    <cellStyle name="Normal 2 3" xfId="19" xr:uid="{00000000-0005-0000-0000-000049020000}"/>
    <cellStyle name="Normal 2 3 2" xfId="274" xr:uid="{00000000-0005-0000-0000-00004A020000}"/>
    <cellStyle name="Normal 2 3 2 2" xfId="641" xr:uid="{00000000-0005-0000-0000-00004B020000}"/>
    <cellStyle name="Normal 2 3 2 2 2" xfId="1713" xr:uid="{DCB8EDF0-7BB4-4271-B759-E22999DEBFFE}"/>
    <cellStyle name="Normal 2 3 2 2 3" xfId="1208" xr:uid="{B99AE725-B414-42C4-8BE4-E16321C64AD1}"/>
    <cellStyle name="Normal 2 3 2 3" xfId="477" xr:uid="{00000000-0005-0000-0000-00004C020000}"/>
    <cellStyle name="Normal 2 3 2 3 2" xfId="1550" xr:uid="{A38A505B-E548-42E7-B0E7-8049231BBA75}"/>
    <cellStyle name="Normal 2 3 2 3 3" xfId="1045" xr:uid="{7740F24C-FB77-4E1F-B27B-9212E00840E4}"/>
    <cellStyle name="Normal 2 3 3" xfId="544" xr:uid="{00000000-0005-0000-0000-00004D020000}"/>
    <cellStyle name="Normal 2 3 3 2" xfId="1616" xr:uid="{AA1A42EB-B6F5-4451-B2E5-8732668F8873}"/>
    <cellStyle name="Normal 2 3 3 3" xfId="1111" xr:uid="{4EEB7822-0C19-4C6D-8191-0DFB2ECAB934}"/>
    <cellStyle name="Normal 2 3 4" xfId="736" xr:uid="{00000000-0005-0000-0000-00004E020000}"/>
    <cellStyle name="Normal 2 3 4 2" xfId="1789" xr:uid="{43F50E36-45EA-4A19-98AC-EEB3346F7EED}"/>
    <cellStyle name="Normal 2 3 4 3" xfId="1277" xr:uid="{EEF04AB8-8FEE-44FA-AC64-0A6353C23ED1}"/>
    <cellStyle name="Normal 2 3 5" xfId="848" xr:uid="{00000000-0005-0000-0000-00004F020000}"/>
    <cellStyle name="Normal 2 3 6" xfId="374" xr:uid="{00000000-0005-0000-0000-000050020000}"/>
    <cellStyle name="Normal 2 3 6 2" xfId="1454" xr:uid="{FC153D5F-898B-472D-9DA8-846052ABC0E6}"/>
    <cellStyle name="Normal 2 3 6 3" xfId="948" xr:uid="{4239381E-4F89-493C-BADA-E2F57A76083C}"/>
    <cellStyle name="Normal 2 3 7" xfId="119" xr:uid="{00000000-0005-0000-0000-000051020000}"/>
    <cellStyle name="Normal 2 4" xfId="133" xr:uid="{00000000-0005-0000-0000-000052020000}"/>
    <cellStyle name="Normal 2 4 2" xfId="507" xr:uid="{00000000-0005-0000-0000-000053020000}"/>
    <cellStyle name="Normal 2 4 2 2" xfId="671" xr:uid="{00000000-0005-0000-0000-000054020000}"/>
    <cellStyle name="Normal 2 4 2 2 2" xfId="1743" xr:uid="{3B31E2AF-A1F8-48B8-A366-B03C65647B24}"/>
    <cellStyle name="Normal 2 4 2 2 3" xfId="1238" xr:uid="{48B3DE5D-B73B-4CC3-A6DD-269F165B95F6}"/>
    <cellStyle name="Normal 2 4 2 3" xfId="1580" xr:uid="{C2188103-D22C-465B-A1FA-5D7058573A15}"/>
    <cellStyle name="Normal 2 4 2 4" xfId="1075" xr:uid="{A63908BF-B76E-487A-92A9-5D0B6E4A5A31}"/>
    <cellStyle name="Normal 2 4 3" xfId="584" xr:uid="{00000000-0005-0000-0000-000055020000}"/>
    <cellStyle name="Normal 2 4 3 2" xfId="1656" xr:uid="{E4147A0E-0A9E-4312-BB8B-B5D7561E16AB}"/>
    <cellStyle name="Normal 2 4 3 3" xfId="1151" xr:uid="{CAC066C4-9B61-4115-B8FE-5040B97732E0}"/>
    <cellStyle name="Normal 2 4 4" xfId="761" xr:uid="{00000000-0005-0000-0000-000056020000}"/>
    <cellStyle name="Normal 2 4 5" xfId="418" xr:uid="{00000000-0005-0000-0000-000057020000}"/>
    <cellStyle name="Normal 2 4 5 2" xfId="1493" xr:uid="{E49D12E1-3263-48EC-A510-8ACCE8F3478E}"/>
    <cellStyle name="Normal 2 4 5 3" xfId="988" xr:uid="{CAFC2BA3-EDF7-4ED9-BE49-537DA3A7F445}"/>
    <cellStyle name="Normal 2 5" xfId="247" xr:uid="{00000000-0005-0000-0000-000058020000}"/>
    <cellStyle name="Normal 2 5 2" xfId="618" xr:uid="{00000000-0005-0000-0000-000059020000}"/>
    <cellStyle name="Normal 2 5 2 2" xfId="1690" xr:uid="{2D15AB2C-2422-4546-A07C-63FAAA02030F}"/>
    <cellStyle name="Normal 2 5 2 3" xfId="1185" xr:uid="{6444F7F3-2EB6-4C94-B3DC-C6CCBF5500BD}"/>
    <cellStyle name="Normal 2 5 3" xfId="453" xr:uid="{00000000-0005-0000-0000-00005A020000}"/>
    <cellStyle name="Normal 2 5 3 2" xfId="1527" xr:uid="{0E3E66C3-276D-4739-AE2B-0B77AC370666}"/>
    <cellStyle name="Normal 2 5 3 3" xfId="1022" xr:uid="{AB0CD6C7-A723-4549-8FEC-394AB02F7D6C}"/>
    <cellStyle name="Normal 2 6" xfId="365" xr:uid="{00000000-0005-0000-0000-00005B020000}"/>
    <cellStyle name="Normal 2 6 2" xfId="1447" xr:uid="{3E0AEA9B-7F74-46B3-B5CF-4B2C5ABD5553}"/>
    <cellStyle name="Normal 2 6 3" xfId="939" xr:uid="{5A8AA809-8B19-4992-BB70-0E89C0794DC5}"/>
    <cellStyle name="Normal 2 7" xfId="525" xr:uid="{00000000-0005-0000-0000-00005C020000}"/>
    <cellStyle name="Normal 2 7 2" xfId="1597" xr:uid="{84E070B6-010B-4B62-B280-EB7174B93EB0}"/>
    <cellStyle name="Normal 2 7 3" xfId="1092" xr:uid="{52F7B251-DB87-4AB3-89E0-505D8024B41A}"/>
    <cellStyle name="Normal 2 8" xfId="768" xr:uid="{00000000-0005-0000-0000-00005D020000}"/>
    <cellStyle name="Normal 2 8 2" xfId="1814" xr:uid="{9B503238-D504-4E85-8D4F-B5A803C22A1B}"/>
    <cellStyle name="Normal 2 8 3" xfId="1303" xr:uid="{842E8527-5C15-4939-8C74-5C7B5122B34B}"/>
    <cellStyle name="Normal 20" xfId="281" xr:uid="{00000000-0005-0000-0000-00005E020000}"/>
    <cellStyle name="Normal 21" xfId="86" xr:uid="{00000000-0005-0000-0000-00005F020000}"/>
    <cellStyle name="Normal 21 2" xfId="871" xr:uid="{CC2AA9F1-F225-4719-BF4E-8600FC29E313}"/>
    <cellStyle name="Normal 3" xfId="20" xr:uid="{00000000-0005-0000-0000-000060020000}"/>
    <cellStyle name="Normal 3 2" xfId="120" xr:uid="{00000000-0005-0000-0000-000061020000}"/>
    <cellStyle name="Normal 3 2 2" xfId="197" xr:uid="{00000000-0005-0000-0000-000062020000}"/>
    <cellStyle name="Normal 3 2 2 2" xfId="642" xr:uid="{00000000-0005-0000-0000-000063020000}"/>
    <cellStyle name="Normal 3 2 2 2 2" xfId="1714" xr:uid="{65BCB659-F265-4B53-8FDE-CBF93382F434}"/>
    <cellStyle name="Normal 3 2 2 2 3" xfId="1209" xr:uid="{37C5A0C6-E10C-4E6B-B66C-84427EE0D841}"/>
    <cellStyle name="Normal 3 2 2 3" xfId="478" xr:uid="{00000000-0005-0000-0000-000064020000}"/>
    <cellStyle name="Normal 3 2 2 3 2" xfId="1551" xr:uid="{D86E800D-5FFB-4972-848E-01F789F71851}"/>
    <cellStyle name="Normal 3 2 2 3 3" xfId="1046" xr:uid="{DF041687-B87A-4567-BB4A-8B71B2F57677}"/>
    <cellStyle name="Normal 3 2 3" xfId="268" xr:uid="{00000000-0005-0000-0000-000065020000}"/>
    <cellStyle name="Normal 3 2 3 2" xfId="376" xr:uid="{00000000-0005-0000-0000-000066020000}"/>
    <cellStyle name="Normal 3 2 3 2 2" xfId="1456" xr:uid="{5DEE433F-AC75-478E-A38D-4DEFB051BF66}"/>
    <cellStyle name="Normal 3 2 3 2 3" xfId="950" xr:uid="{8283A5DE-C235-4302-B353-B8D2396E37B6}"/>
    <cellStyle name="Normal 3 2 4" xfId="547" xr:uid="{00000000-0005-0000-0000-000067020000}"/>
    <cellStyle name="Normal 3 2 4 2" xfId="1619" xr:uid="{C06C543B-6B94-4A70-B633-C73DAB552D3B}"/>
    <cellStyle name="Normal 3 2 4 3" xfId="1114" xr:uid="{87AF18E6-CAA9-494F-B3C3-D760BC199B0E}"/>
    <cellStyle name="Normal 3 3" xfId="134" xr:uid="{00000000-0005-0000-0000-000068020000}"/>
    <cellStyle name="Normal 3 3 2" xfId="510" xr:uid="{00000000-0005-0000-0000-000069020000}"/>
    <cellStyle name="Normal 3 3 2 2" xfId="674" xr:uid="{00000000-0005-0000-0000-00006A020000}"/>
    <cellStyle name="Normal 3 3 2 2 2" xfId="1746" xr:uid="{7A69EDBC-E1E1-4C69-BB1E-DD4147214533}"/>
    <cellStyle name="Normal 3 3 2 2 3" xfId="1241" xr:uid="{CCB7A245-0008-4AF9-824E-1BA544D80E74}"/>
    <cellStyle name="Normal 3 3 2 3" xfId="1583" xr:uid="{C06D5EB9-FA53-4BC9-B924-A7AD0CAE44CC}"/>
    <cellStyle name="Normal 3 3 2 4" xfId="1078" xr:uid="{EDAC20F2-F6E4-4F6E-A4B6-9FC7691BE1A8}"/>
    <cellStyle name="Normal 3 3 3" xfId="587" xr:uid="{00000000-0005-0000-0000-00006B020000}"/>
    <cellStyle name="Normal 3 3 3 2" xfId="1659" xr:uid="{60DE2D5B-DFD9-4735-BFE1-69F50C94A8F7}"/>
    <cellStyle name="Normal 3 3 3 3" xfId="1154" xr:uid="{A5B1C950-93DF-4C99-9B6E-5498CD6038BA}"/>
    <cellStyle name="Normal 3 3 4" xfId="740" xr:uid="{00000000-0005-0000-0000-00006C020000}"/>
    <cellStyle name="Normal 3 3 4 2" xfId="1792" xr:uid="{0C77D84D-3F19-49EC-B331-63140FB13032}"/>
    <cellStyle name="Normal 3 3 4 3" xfId="1280" xr:uid="{697B1D98-E058-4E1F-AC75-F45A9CBA578F}"/>
    <cellStyle name="Normal 3 3 5" xfId="421" xr:uid="{00000000-0005-0000-0000-00006D020000}"/>
    <cellStyle name="Normal 3 3 5 2" xfId="1496" xr:uid="{2558F357-4697-450F-9F32-2C83F897EF48}"/>
    <cellStyle name="Normal 3 3 5 3" xfId="991" xr:uid="{F3E175F0-39C2-4C85-8EFD-45953338D4D1}"/>
    <cellStyle name="Normal 3 4" xfId="97" xr:uid="{00000000-0005-0000-0000-00006E020000}"/>
    <cellStyle name="Normal 3 4 2" xfId="621" xr:uid="{00000000-0005-0000-0000-00006F020000}"/>
    <cellStyle name="Normal 3 4 2 2" xfId="1693" xr:uid="{FADF5E58-A2F2-4B54-848C-98F66055163A}"/>
    <cellStyle name="Normal 3 4 2 3" xfId="1188" xr:uid="{F2787847-C940-4A91-B716-65BA18160692}"/>
    <cellStyle name="Normal 3 4 3" xfId="456" xr:uid="{00000000-0005-0000-0000-000070020000}"/>
    <cellStyle name="Normal 3 4 3 2" xfId="1530" xr:uid="{B92B2C5F-1F80-4C55-98A8-7C6101708799}"/>
    <cellStyle name="Normal 3 4 3 3" xfId="1025" xr:uid="{91567C4F-9691-46CB-8F14-52293A6AF7E4}"/>
    <cellStyle name="Normal 3 5" xfId="771" xr:uid="{00000000-0005-0000-0000-000071020000}"/>
    <cellStyle name="Normal 3 5 2" xfId="1817" xr:uid="{6D30AC54-5231-4ADC-8F9A-628BB88A6775}"/>
    <cellStyle name="Normal 3 5 3" xfId="1306" xr:uid="{35F0BB36-6139-4D73-B969-5AE6D2C32306}"/>
    <cellStyle name="Normal 3 6" xfId="283" xr:uid="{00000000-0005-0000-0000-000072020000}"/>
    <cellStyle name="Normal 32" xfId="184" xr:uid="{00000000-0005-0000-0000-000073020000}"/>
    <cellStyle name="Normal 32 2" xfId="1382" xr:uid="{0DE7B3A2-8421-47A7-BAE4-24E14D33B991}"/>
    <cellStyle name="Normal 32 3" xfId="878" xr:uid="{7E054183-7FFE-42BA-AE78-A14AAEB58A34}"/>
    <cellStyle name="Normal 34" xfId="185" xr:uid="{00000000-0005-0000-0000-000074020000}"/>
    <cellStyle name="Normal 34 2" xfId="1383" xr:uid="{4FD5F1EE-E4D6-467F-A29D-D0D898A66E2C}"/>
    <cellStyle name="Normal 34 3" xfId="879" xr:uid="{309BF8BF-FB8E-4746-915F-B5322CB01730}"/>
    <cellStyle name="Normal 4" xfId="23" xr:uid="{00000000-0005-0000-0000-000075020000}"/>
    <cellStyle name="Normal 4 10" xfId="289" xr:uid="{00000000-0005-0000-0000-000076020000}"/>
    <cellStyle name="Normal 4 11" xfId="855" xr:uid="{EAE343B4-2E52-4C7A-B5BD-C125BDEC1930}"/>
    <cellStyle name="Normal 4 2" xfId="101" xr:uid="{00000000-0005-0000-0000-000077020000}"/>
    <cellStyle name="Normal 4 2 2" xfId="199" xr:uid="{00000000-0005-0000-0000-000078020000}"/>
    <cellStyle name="Normal 4 2 2 2" xfId="643" xr:uid="{00000000-0005-0000-0000-000079020000}"/>
    <cellStyle name="Normal 4 2 2 2 2" xfId="1715" xr:uid="{B65F4769-2D01-4A1B-A864-3941E303D91B}"/>
    <cellStyle name="Normal 4 2 2 2 3" xfId="1210" xr:uid="{4BE87B9C-A3E6-43EA-8CBB-A1635AF21915}"/>
    <cellStyle name="Normal 4 2 2 3" xfId="479" xr:uid="{00000000-0005-0000-0000-00007A020000}"/>
    <cellStyle name="Normal 4 2 2 3 2" xfId="1552" xr:uid="{8DE89388-04D1-4E88-8615-F8878E094DD4}"/>
    <cellStyle name="Normal 4 2 2 3 3" xfId="1047" xr:uid="{51ACD4A5-ADFA-4B30-84B8-992C7B81633F}"/>
    <cellStyle name="Normal 4 2 2 4" xfId="1389" xr:uid="{D5604533-5B8D-46BE-BEBF-0DEDE4C602E1}"/>
    <cellStyle name="Normal 4 2 2 5" xfId="885" xr:uid="{8050E354-4DFB-4C96-A29F-F7427F32B14D}"/>
    <cellStyle name="Normal 4 2 3" xfId="377" xr:uid="{00000000-0005-0000-0000-00007B020000}"/>
    <cellStyle name="Normal 4 2 3 2" xfId="1457" xr:uid="{22B7B6A1-F76E-4EBA-9E45-009C967FFEDB}"/>
    <cellStyle name="Normal 4 2 3 3" xfId="951" xr:uid="{733920CB-84CF-4DEE-BC18-075F192926FF}"/>
    <cellStyle name="Normal 4 2 4" xfId="548" xr:uid="{00000000-0005-0000-0000-00007C020000}"/>
    <cellStyle name="Normal 4 2 4 2" xfId="1620" xr:uid="{995C6BD1-6DD1-4991-B0F4-6F0AD4046BBB}"/>
    <cellStyle name="Normal 4 2 4 3" xfId="1115" xr:uid="{8C9F541C-B1A4-4D48-8132-30EF89F64853}"/>
    <cellStyle name="Normal 4 2 5" xfId="698" xr:uid="{00000000-0005-0000-0000-00007D020000}"/>
    <cellStyle name="Normal 4 2 5 2" xfId="1767" xr:uid="{9D54D458-0985-46DC-B72C-CB9860FD2BD7}"/>
    <cellStyle name="Normal 4 2 5 3" xfId="1257" xr:uid="{EFEC6770-17A1-4758-AECF-B5EAA962119B}"/>
    <cellStyle name="Normal 4 2 6" xfId="321" xr:uid="{00000000-0005-0000-0000-00007E020000}"/>
    <cellStyle name="Normal 4 2 6 2" xfId="1432" xr:uid="{76A9BBF8-4CFC-4ABE-AD48-104069FA3E95}"/>
    <cellStyle name="Normal 4 2 6 3" xfId="924" xr:uid="{25FA510D-EFEB-4B3C-B51F-925E28DA9E20}"/>
    <cellStyle name="Normal 4 3" xfId="129" xr:uid="{00000000-0005-0000-0000-00007F020000}"/>
    <cellStyle name="Normal 4 3 2" xfId="172" xr:uid="{00000000-0005-0000-0000-000080020000}"/>
    <cellStyle name="Normal 4 3 2 2" xfId="675" xr:uid="{00000000-0005-0000-0000-000081020000}"/>
    <cellStyle name="Normal 4 3 2 2 2" xfId="1747" xr:uid="{F2B11021-069C-427B-A6B1-9775B5A748F9}"/>
    <cellStyle name="Normal 4 3 2 2 3" xfId="1242" xr:uid="{F03AE8B3-31FB-410D-8576-FC73E35198C3}"/>
    <cellStyle name="Normal 4 3 2 3" xfId="511" xr:uid="{00000000-0005-0000-0000-000082020000}"/>
    <cellStyle name="Normal 4 3 2 3 2" xfId="1584" xr:uid="{864B5C07-7FE0-4FF0-9DDA-7310E9ACA01B}"/>
    <cellStyle name="Normal 4 3 2 3 3" xfId="1079" xr:uid="{88E5E75F-3B23-459F-A888-DF72BAC1AC7B}"/>
    <cellStyle name="Normal 4 3 3" xfId="588" xr:uid="{00000000-0005-0000-0000-000083020000}"/>
    <cellStyle name="Normal 4 3 3 2" xfId="1660" xr:uid="{BB858A1D-772A-4002-BA36-7FE8E5ECA071}"/>
    <cellStyle name="Normal 4 3 3 3" xfId="1155" xr:uid="{89F4AD7B-862E-4D77-88A5-E12CB023AED0}"/>
    <cellStyle name="Normal 4 3 4" xfId="422" xr:uid="{00000000-0005-0000-0000-000084020000}"/>
    <cellStyle name="Normal 4 3 4 2" xfId="1497" xr:uid="{75AF499C-E331-46E7-888F-01782ADFEBEC}"/>
    <cellStyle name="Normal 4 3 4 3" xfId="992" xr:uid="{579B6068-8C3D-4565-80D2-C5578993202A}"/>
    <cellStyle name="Normal 4 4" xfId="98" xr:uid="{00000000-0005-0000-0000-000085020000}"/>
    <cellStyle name="Normal 4 4 2" xfId="622" xr:uid="{00000000-0005-0000-0000-000086020000}"/>
    <cellStyle name="Normal 4 4 2 2" xfId="1694" xr:uid="{2073F6CA-0D5C-4413-A4DF-C1315F5F34B6}"/>
    <cellStyle name="Normal 4 4 2 3" xfId="1189" xr:uid="{C3A19AE6-F793-46DB-9686-8B70F5654F4D}"/>
    <cellStyle name="Normal 4 4 3" xfId="457" xr:uid="{00000000-0005-0000-0000-000087020000}"/>
    <cellStyle name="Normal 4 4 3 2" xfId="1531" xr:uid="{A784FB81-1FCD-4A49-BBA9-C4D40D38810E}"/>
    <cellStyle name="Normal 4 4 3 3" xfId="1026" xr:uid="{5E891991-B8D5-43A9-BAB2-D569974E10C9}"/>
    <cellStyle name="Normal 4 5" xfId="198" xr:uid="{00000000-0005-0000-0000-000088020000}"/>
    <cellStyle name="Normal 4 5 2" xfId="367" xr:uid="{00000000-0005-0000-0000-000089020000}"/>
    <cellStyle name="Normal 4 5 2 2" xfId="1448" xr:uid="{B42323A6-C544-432B-BA9E-5D21B48CD4E8}"/>
    <cellStyle name="Normal 4 5 2 3" xfId="941" xr:uid="{C2D90FF5-1930-4F1D-9482-F9EDA5A7B73F}"/>
    <cellStyle name="Normal 4 6" xfId="219" xr:uid="{00000000-0005-0000-0000-00008A020000}"/>
    <cellStyle name="Normal 4 6 2" xfId="526" xr:uid="{00000000-0005-0000-0000-00008B020000}"/>
    <cellStyle name="Normal 4 6 2 2" xfId="1598" xr:uid="{B8BBC17D-E318-4161-AFE0-55695AD3EC82}"/>
    <cellStyle name="Normal 4 6 2 3" xfId="1093" xr:uid="{DAF619B8-CA5E-418F-98CA-B7FA77049E3A}"/>
    <cellStyle name="Normal 4 7" xfId="249" xr:uid="{00000000-0005-0000-0000-00008C020000}"/>
    <cellStyle name="Normal 4 7 2" xfId="697" xr:uid="{00000000-0005-0000-0000-00008D020000}"/>
    <cellStyle name="Normal 4 7 3" xfId="895" xr:uid="{C4B9B7FB-32F1-4C15-8F66-894780667088}"/>
    <cellStyle name="Normal 4 8" xfId="259" xr:uid="{00000000-0005-0000-0000-00008E020000}"/>
    <cellStyle name="Normal 4 8 2" xfId="304" xr:uid="{00000000-0005-0000-0000-00008F020000}"/>
    <cellStyle name="Normal 4 8 3" xfId="903" xr:uid="{EFD4696A-5351-4DA8-B586-A8492F5FFF0B}"/>
    <cellStyle name="Normal 4 9" xfId="772" xr:uid="{00000000-0005-0000-0000-000090020000}"/>
    <cellStyle name="Normal 4 9 2" xfId="1818" xr:uid="{80415FC9-3ECD-45CF-B482-1F2D6AC03213}"/>
    <cellStyle name="Normal 4 9 3" xfId="1307" xr:uid="{6ACC6790-EDBE-4CB1-AF43-4C9CFA352F3A}"/>
    <cellStyle name="Normal 42" xfId="186" xr:uid="{00000000-0005-0000-0000-000091020000}"/>
    <cellStyle name="Normal 42 2" xfId="1384" xr:uid="{0B2AA78D-ABB4-4E9B-A71F-2D1296FDE153}"/>
    <cellStyle name="Normal 42 3" xfId="880" xr:uid="{B1BF51A7-BBAE-4335-A9CA-8B2D4CBDF0B8}"/>
    <cellStyle name="Normal 5" xfId="26" xr:uid="{00000000-0005-0000-0000-000092020000}"/>
    <cellStyle name="Normal 5 2" xfId="107" xr:uid="{00000000-0005-0000-0000-000093020000}"/>
    <cellStyle name="Normal 5 2 2" xfId="146" xr:uid="{00000000-0005-0000-0000-000094020000}"/>
    <cellStyle name="Normal 5 2 2 2" xfId="676" xr:uid="{00000000-0005-0000-0000-000095020000}"/>
    <cellStyle name="Normal 5 2 2 2 2" xfId="1748" xr:uid="{F563BD64-0D68-445B-9E21-2E7333104E3A}"/>
    <cellStyle name="Normal 5 2 2 2 3" xfId="1243" xr:uid="{89606132-C12B-4633-A44A-949119C71C79}"/>
    <cellStyle name="Normal 5 2 2 3" xfId="512" xr:uid="{00000000-0005-0000-0000-000096020000}"/>
    <cellStyle name="Normal 5 2 2 3 2" xfId="1585" xr:uid="{3516B7E5-CC16-4945-B7A2-25AAE778C9C7}"/>
    <cellStyle name="Normal 5 2 2 3 3" xfId="1080" xr:uid="{A92F41F4-67DC-4FD8-8EB3-EBD46729E92E}"/>
    <cellStyle name="Normal 5 2 3" xfId="423" xr:uid="{00000000-0005-0000-0000-000097020000}"/>
    <cellStyle name="Normal 5 2 3 2" xfId="1498" xr:uid="{F895D708-CD6F-4301-AF4A-D9A7CA6E7C8F}"/>
    <cellStyle name="Normal 5 2 3 3" xfId="993" xr:uid="{6B639B51-F98E-487E-8B02-962344261A2C}"/>
    <cellStyle name="Normal 5 2 4" xfId="589" xr:uid="{00000000-0005-0000-0000-000098020000}"/>
    <cellStyle name="Normal 5 2 4 2" xfId="1661" xr:uid="{F4B4381A-E8B2-423C-AEF4-7C6CFC0C060B}"/>
    <cellStyle name="Normal 5 2 4 3" xfId="1156" xr:uid="{C7A4181F-FE18-4066-AE97-5BDB45C5E26A}"/>
    <cellStyle name="Normal 5 3" xfId="200" xr:uid="{00000000-0005-0000-0000-000099020000}"/>
    <cellStyle name="Normal 5 3 2" xfId="623" xr:uid="{00000000-0005-0000-0000-00009A020000}"/>
    <cellStyle name="Normal 5 3 2 2" xfId="1695" xr:uid="{D139D8B0-C457-46B8-836E-6662338B1CEF}"/>
    <cellStyle name="Normal 5 3 2 3" xfId="1190" xr:uid="{5E41AAD1-224C-4685-842F-10A28374BB87}"/>
    <cellStyle name="Normal 5 3 3" xfId="741" xr:uid="{00000000-0005-0000-0000-00009B020000}"/>
    <cellStyle name="Normal 5 3 3 2" xfId="1793" xr:uid="{6F6E9CAC-51E4-4CCF-B9CB-C584448D8EED}"/>
    <cellStyle name="Normal 5 3 3 3" xfId="1281" xr:uid="{E7D120FB-9A27-4BC5-B6A1-9375998B7BDB}"/>
    <cellStyle name="Normal 5 3 4" xfId="458" xr:uid="{00000000-0005-0000-0000-00009C020000}"/>
    <cellStyle name="Normal 5 3 4 2" xfId="1532" xr:uid="{71BE4A10-4D1E-47F8-846E-33A8177F9B52}"/>
    <cellStyle name="Normal 5 3 4 3" xfId="1027" xr:uid="{FE9F6DC2-339C-41BF-BF9C-5850BD8DE04A}"/>
    <cellStyle name="Normal 5 4" xfId="225" xr:uid="{00000000-0005-0000-0000-00009D020000}"/>
    <cellStyle name="Normal 5 4 2" xfId="378" xr:uid="{00000000-0005-0000-0000-00009E020000}"/>
    <cellStyle name="Normal 5 4 2 2" xfId="1458" xr:uid="{81415AC3-D570-4616-A8C5-06B79E1C134E}"/>
    <cellStyle name="Normal 5 4 2 3" xfId="952" xr:uid="{9F1F0E2A-F1B6-4C58-9E61-1445AFFE06F7}"/>
    <cellStyle name="Normal 5 5" xfId="549" xr:uid="{00000000-0005-0000-0000-00009F020000}"/>
    <cellStyle name="Normal 5 5 2" xfId="1621" xr:uid="{1BB03146-5651-495B-94AC-040001877A0E}"/>
    <cellStyle name="Normal 5 5 3" xfId="1116" xr:uid="{5CD124EE-52E3-41F6-9B15-84D7804FC29B}"/>
    <cellStyle name="Normal 5 6" xfId="699" xr:uid="{00000000-0005-0000-0000-0000A0020000}"/>
    <cellStyle name="Normal 5 7" xfId="306" xr:uid="{00000000-0005-0000-0000-0000A1020000}"/>
    <cellStyle name="Normal 5 8" xfId="773" xr:uid="{00000000-0005-0000-0000-0000A2020000}"/>
    <cellStyle name="Normal 5 8 2" xfId="1819" xr:uid="{672DAEE5-7929-4E33-8DD5-61F9B75DFA2E}"/>
    <cellStyle name="Normal 5 8 3" xfId="1308" xr:uid="{EAAB5DCA-9446-40A1-9C48-1D72A96B98CA}"/>
    <cellStyle name="Normal 52" xfId="187" xr:uid="{00000000-0005-0000-0000-0000A3020000}"/>
    <cellStyle name="Normal 52 2" xfId="1385" xr:uid="{7E0F7CD7-A278-4EA7-B0B9-FF0371A2E87F}"/>
    <cellStyle name="Normal 52 3" xfId="881" xr:uid="{88F55A0F-E80D-41F1-85B2-53E0DD46D7B4}"/>
    <cellStyle name="Normal 54" xfId="188" xr:uid="{00000000-0005-0000-0000-0000A4020000}"/>
    <cellStyle name="Normal 54 2" xfId="1386" xr:uid="{5EC01324-E83A-402A-A0AE-37254E23A69C}"/>
    <cellStyle name="Normal 54 3" xfId="882" xr:uid="{D7F77F54-A247-4178-A84B-3E9DC0FC3323}"/>
    <cellStyle name="Normal 6" xfId="30" xr:uid="{00000000-0005-0000-0000-0000A5020000}"/>
    <cellStyle name="Normal 6 10" xfId="88" xr:uid="{00000000-0005-0000-0000-0000A6020000}"/>
    <cellStyle name="Normal 6 10 2" xfId="872" xr:uid="{462B6DD4-5BE6-4605-83ED-8281211E7D30}"/>
    <cellStyle name="Normal 6 11" xfId="851" xr:uid="{E3D8F41D-D1C7-4A74-A805-8D332B5EC49E}"/>
    <cellStyle name="Normal 6 2" xfId="32" xr:uid="{00000000-0005-0000-0000-0000A7020000}"/>
    <cellStyle name="Normal 6 2 2" xfId="51" xr:uid="{00000000-0005-0000-0000-0000A8020000}"/>
    <cellStyle name="Normal 6 2 2 2" xfId="677" xr:uid="{00000000-0005-0000-0000-0000A9020000}"/>
    <cellStyle name="Normal 6 2 2 2 2" xfId="1749" xr:uid="{4F9EDA4D-1EA7-4760-B420-7AE60957F438}"/>
    <cellStyle name="Normal 6 2 2 2 3" xfId="1244" xr:uid="{86558080-2FD4-4D7C-9587-04F9BC1BEA54}"/>
    <cellStyle name="Normal 6 2 2 3" xfId="513" xr:uid="{00000000-0005-0000-0000-0000AA020000}"/>
    <cellStyle name="Normal 6 2 2 3 2" xfId="1586" xr:uid="{6F5FE814-83DE-4BFC-A7FC-FF3C920B5322}"/>
    <cellStyle name="Normal 6 2 2 3 3" xfId="1081" xr:uid="{BCE63635-3173-469A-A906-050FE56478AA}"/>
    <cellStyle name="Normal 6 2 2 4" xfId="147" xr:uid="{00000000-0005-0000-0000-0000AB020000}"/>
    <cellStyle name="Normal 6 2 2 5" xfId="858" xr:uid="{6A3C8345-D967-4633-B6A8-80454A4F9E8B}"/>
    <cellStyle name="Normal 6 2 3" xfId="590" xr:uid="{00000000-0005-0000-0000-0000AC020000}"/>
    <cellStyle name="Normal 6 2 3 2" xfId="1662" xr:uid="{3A7FBF52-03DB-4225-BCAD-366AAECF0269}"/>
    <cellStyle name="Normal 6 2 3 3" xfId="1157" xr:uid="{219C39D2-4A4E-4633-9787-87B0DCF6F3A8}"/>
    <cellStyle name="Normal 6 2 4" xfId="743" xr:uid="{00000000-0005-0000-0000-0000AD020000}"/>
    <cellStyle name="Normal 6 2 4 2" xfId="1794" xr:uid="{DF7E78D9-4272-4B27-B003-2D6CE1F13F5C}"/>
    <cellStyle name="Normal 6 2 4 3" xfId="1283" xr:uid="{41870C72-84CE-4AFB-8D2A-EBEE0ABAB18B}"/>
    <cellStyle name="Normal 6 2 5" xfId="424" xr:uid="{00000000-0005-0000-0000-0000AE020000}"/>
    <cellStyle name="Normal 6 2 5 2" xfId="1499" xr:uid="{6766B600-4FDF-4BBA-B17C-1F579FDB9A90}"/>
    <cellStyle name="Normal 6 2 5 3" xfId="994" xr:uid="{38BF99FD-F990-4F30-B7B6-1E2571D1E404}"/>
    <cellStyle name="Normal 6 2 6" xfId="114" xr:uid="{00000000-0005-0000-0000-0000AF020000}"/>
    <cellStyle name="Normal 6 2 7" xfId="852" xr:uid="{85AA158F-B11F-43FC-8BD5-134C0459C639}"/>
    <cellStyle name="Normal 6 3" xfId="49" xr:uid="{00000000-0005-0000-0000-0000B0020000}"/>
    <cellStyle name="Normal 6 3 2" xfId="624" xr:uid="{00000000-0005-0000-0000-0000B1020000}"/>
    <cellStyle name="Normal 6 3 2 2" xfId="1696" xr:uid="{3F2FF41B-572A-4C05-B819-3E80550B2C67}"/>
    <cellStyle name="Normal 6 3 2 3" xfId="1191" xr:uid="{326D13B4-7A0F-4BF2-8439-AC244F3CFE59}"/>
    <cellStyle name="Normal 6 3 3" xfId="459" xr:uid="{00000000-0005-0000-0000-0000B2020000}"/>
    <cellStyle name="Normal 6 3 3 2" xfId="1028" xr:uid="{149FBCF6-9746-441A-A7B9-F6989C203052}"/>
    <cellStyle name="Normal 6 3 4" xfId="1533" xr:uid="{249E1DD3-BCC0-4E9D-80CF-6210F792DBF9}"/>
    <cellStyle name="Normal 6 3 5" xfId="857" xr:uid="{42EF5BC8-5DE1-4CE9-8068-481AFB5A5E27}"/>
    <cellStyle name="Normal 6 4" xfId="380" xr:uid="{00000000-0005-0000-0000-0000B3020000}"/>
    <cellStyle name="Normal 6 4 2" xfId="1459" xr:uid="{68831E02-983E-4FC0-8233-7E4782C613F6}"/>
    <cellStyle name="Normal 6 4 3" xfId="954" xr:uid="{FA91F0BE-3A9A-4D42-AC08-68D0D119F303}"/>
    <cellStyle name="Normal 6 5" xfId="550" xr:uid="{00000000-0005-0000-0000-0000B4020000}"/>
    <cellStyle name="Normal 6 5 2" xfId="1622" xr:uid="{7F38BD4A-4041-40F6-AC1E-331C3A7C3FE0}"/>
    <cellStyle name="Normal 6 5 3" xfId="1117" xr:uid="{A1317B43-56EE-4048-BFA1-325694D614DC}"/>
    <cellStyle name="Normal 6 6" xfId="700" xr:uid="{00000000-0005-0000-0000-0000B5020000}"/>
    <cellStyle name="Normal 6 7" xfId="307" xr:uid="{00000000-0005-0000-0000-0000B6020000}"/>
    <cellStyle name="Normal 6 7 2" xfId="918" xr:uid="{ADD8CE6B-EB7F-4A54-A0C6-A7EFB537B431}"/>
    <cellStyle name="Normal 6 8" xfId="774" xr:uid="{00000000-0005-0000-0000-0000B7020000}"/>
    <cellStyle name="Normal 6 8 2" xfId="1820" xr:uid="{CC44E7AF-0764-4F12-BEF4-C4E2274DC0E5}"/>
    <cellStyle name="Normal 6 8 3" xfId="1309" xr:uid="{68F98948-BB3B-445B-84F3-AA9648B5E533}"/>
    <cellStyle name="Normal 6 9" xfId="849" xr:uid="{00000000-0005-0000-0000-0000B8020000}"/>
    <cellStyle name="Normal 7" xfId="29" xr:uid="{00000000-0005-0000-0000-0000B9020000}"/>
    <cellStyle name="Normal 7 2" xfId="125" xr:uid="{00000000-0005-0000-0000-0000BA020000}"/>
    <cellStyle name="Normal 7 3" xfId="118" xr:uid="{00000000-0005-0000-0000-0000BB020000}"/>
    <cellStyle name="Normal 7 3 2" xfId="216" xr:uid="{00000000-0005-0000-0000-0000BC020000}"/>
    <cellStyle name="Normal 7 3 2 2" xfId="255" xr:uid="{00000000-0005-0000-0000-0000BD020000}"/>
    <cellStyle name="Normal 7 3 2 2 2" xfId="900" xr:uid="{F2E66F00-B501-4F55-8879-A25A05480757}"/>
    <cellStyle name="Normal 7 3 2 3" xfId="264" xr:uid="{00000000-0005-0000-0000-0000BE020000}"/>
    <cellStyle name="Normal 7 3 2 3 2" xfId="908" xr:uid="{5CD80589-3F06-4D22-90D1-7FAE54B3251A}"/>
    <cellStyle name="Normal 7 3 2 4" xfId="890" xr:uid="{00BE032E-C92C-4BDB-86AC-FCA413D863F4}"/>
    <cellStyle name="Normal 7 3 3" xfId="252" xr:uid="{00000000-0005-0000-0000-0000BF020000}"/>
    <cellStyle name="Normal 7 3 3 2" xfId="897" xr:uid="{8735056B-85B2-446C-941A-52D25C7E9DEC}"/>
    <cellStyle name="Normal 7 3 4" xfId="261" xr:uid="{00000000-0005-0000-0000-0000C0020000}"/>
    <cellStyle name="Normal 7 3 4 2" xfId="905" xr:uid="{36EB421F-AA99-4484-B2DA-DAF650AB2002}"/>
    <cellStyle name="Normal 7 3 5" xfId="371" xr:uid="{00000000-0005-0000-0000-0000C1020000}"/>
    <cellStyle name="Normal 7 3 5 2" xfId="945" xr:uid="{024ECF25-E362-443A-9935-A56228568267}"/>
    <cellStyle name="Normal 7 3 6" xfId="873" xr:uid="{C11F5B52-A787-485E-92FE-8F1CC90DE125}"/>
    <cellStyle name="Normal 7 4" xfId="144" xr:uid="{00000000-0005-0000-0000-0000C2020000}"/>
    <cellStyle name="Normal 7 4 2" xfId="253" xr:uid="{00000000-0005-0000-0000-0000C3020000}"/>
    <cellStyle name="Normal 7 4 2 2" xfId="898" xr:uid="{8053022C-43C3-46FD-9195-85E886FC02CF}"/>
    <cellStyle name="Normal 7 4 3" xfId="262" xr:uid="{00000000-0005-0000-0000-0000C4020000}"/>
    <cellStyle name="Normal 7 4 3 2" xfId="906" xr:uid="{F44B8B81-26CC-4686-AF3A-25F355FF1A06}"/>
    <cellStyle name="Normal 7 4 4" xfId="701" xr:uid="{00000000-0005-0000-0000-0000C5020000}"/>
    <cellStyle name="Normal 7 4 5" xfId="875" xr:uid="{AAB106BB-5A86-468A-8412-5512654AD62A}"/>
    <cellStyle name="Normal 7 5" xfId="201" xr:uid="{00000000-0005-0000-0000-0000C6020000}"/>
    <cellStyle name="Normal 7 5 2" xfId="313" xr:uid="{00000000-0005-0000-0000-0000C7020000}"/>
    <cellStyle name="Normal 7 5 2 2" xfId="1427" xr:uid="{B329C6D3-E769-4D7F-AC01-49063F59F325}"/>
    <cellStyle name="Normal 7 5 2 3" xfId="919" xr:uid="{AC357EB1-7FEB-4202-8152-3693412C22E3}"/>
    <cellStyle name="Normal 7 6" xfId="250" xr:uid="{00000000-0005-0000-0000-0000C8020000}"/>
    <cellStyle name="Normal 7 6 2" xfId="896" xr:uid="{2BF1FB87-48B1-4B7A-94A7-65D4CF521A9D}"/>
    <cellStyle name="Normal 7 7" xfId="260" xr:uid="{00000000-0005-0000-0000-0000C9020000}"/>
    <cellStyle name="Normal 7 7 2" xfId="904" xr:uid="{5EDBBDF2-1950-4539-95EC-01F4BD54BA96}"/>
    <cellStyle name="Normal 7 8" xfId="856" xr:uid="{EDE340DF-063A-4638-B511-4FBF4B9D855B}"/>
    <cellStyle name="Normal 8" xfId="15" xr:uid="{00000000-0005-0000-0000-0000CA020000}"/>
    <cellStyle name="Normal 8 2" xfId="42" xr:uid="{00000000-0005-0000-0000-0000CB020000}"/>
    <cellStyle name="Normal 8 2 2" xfId="241" xr:uid="{00000000-0005-0000-0000-0000CC020000}"/>
    <cellStyle name="Normal 8 2 3" xfId="383" xr:uid="{00000000-0005-0000-0000-0000CD020000}"/>
    <cellStyle name="Normal 8 3" xfId="33" xr:uid="{00000000-0005-0000-0000-0000CE020000}"/>
    <cellStyle name="Normal 8 3 2" xfId="309" xr:uid="{00000000-0005-0000-0000-0000CF020000}"/>
    <cellStyle name="Normal 8 4" xfId="44" xr:uid="{00000000-0005-0000-0000-0000D0020000}"/>
    <cellStyle name="Normal 8 4 2" xfId="189" xr:uid="{00000000-0005-0000-0000-0000D1020000}"/>
    <cellStyle name="Normal 8 4 2 2" xfId="883" xr:uid="{C9BDBBF6-76B3-4D34-8FCA-A57D68A2970A}"/>
    <cellStyle name="Normal 8 4 3" xfId="1387" xr:uid="{9506B403-9DC7-4520-873A-1B2BA14701C1}"/>
    <cellStyle name="Normal 8 5" xfId="230" xr:uid="{00000000-0005-0000-0000-0000D2020000}"/>
    <cellStyle name="Normal 8 6" xfId="298" xr:uid="{00000000-0005-0000-0000-0000D3020000}"/>
    <cellStyle name="Normal 8 6 2" xfId="1426" xr:uid="{1F0E001D-FC0F-486F-8767-171473C1E289}"/>
    <cellStyle name="Normal 8 6 3" xfId="917" xr:uid="{53E52CD7-BA8D-40B4-8C71-E48E7A00A887}"/>
    <cellStyle name="Normal 9" xfId="35" xr:uid="{00000000-0005-0000-0000-0000D4020000}"/>
    <cellStyle name="Normal 9 2" xfId="128" xr:uid="{00000000-0005-0000-0000-0000D5020000}"/>
    <cellStyle name="Normal 9 2 2" xfId="524" xr:uid="{00000000-0005-0000-0000-0000D6020000}"/>
    <cellStyle name="Normal 9 2 3" xfId="435" xr:uid="{00000000-0005-0000-0000-0000D7020000}"/>
    <cellStyle name="Normal 9 2 4" xfId="1358" xr:uid="{6E47FD3D-FFF6-419D-A8A7-D6DE44E47801}"/>
    <cellStyle name="Normal 9 2 5" xfId="874" xr:uid="{BF2B0C92-8EBA-4B60-84E1-E6C72B2E81AF}"/>
    <cellStyle name="Normal 9 3" xfId="202" xr:uid="{00000000-0005-0000-0000-0000D8020000}"/>
    <cellStyle name="Normal 9 3 2" xfId="254" xr:uid="{00000000-0005-0000-0000-0000D9020000}"/>
    <cellStyle name="Normal 9 3 2 2" xfId="899" xr:uid="{9E85D269-9FDC-4336-8FFB-DB48A3DC98EF}"/>
    <cellStyle name="Normal 9 3 3" xfId="263" xr:uid="{00000000-0005-0000-0000-0000DA020000}"/>
    <cellStyle name="Normal 9 3 3 2" xfId="907" xr:uid="{48E443CD-A626-4FC1-B495-21141461F973}"/>
    <cellStyle name="Normal 9 3 4" xfId="470" xr:uid="{00000000-0005-0000-0000-0000DB020000}"/>
    <cellStyle name="Normal 9 3 5" xfId="886" xr:uid="{6ADB9D31-1F88-496F-A9B7-24FD0DA91D72}"/>
    <cellStyle name="Normal 9 4" xfId="473" xr:uid="{00000000-0005-0000-0000-0000DC020000}"/>
    <cellStyle name="Normal 9 4 2" xfId="637" xr:uid="{00000000-0005-0000-0000-0000DD020000}"/>
    <cellStyle name="Normal 9 4 2 2" xfId="1709" xr:uid="{3473A848-8A6D-4EEC-AD25-9645FF1F42E4}"/>
    <cellStyle name="Normal 9 4 2 3" xfId="1204" xr:uid="{22968CAF-95CC-40BE-983C-3D1208E67E20}"/>
    <cellStyle name="Normal 9 4 3" xfId="1546" xr:uid="{A876CE38-C9F0-4CF1-8412-EF56B35980D9}"/>
    <cellStyle name="Normal 9 4 4" xfId="1041" xr:uid="{46FAF211-7734-46D8-AEDD-0BA77EF81C3D}"/>
    <cellStyle name="Normal 9 5" xfId="369" xr:uid="{00000000-0005-0000-0000-0000DE020000}"/>
    <cellStyle name="Normal 9 5 2" xfId="1450" xr:uid="{EE0CF28A-20D5-4F5C-BF3B-72C9A99EB58F}"/>
    <cellStyle name="Normal 9 5 3" xfId="943" xr:uid="{1C141821-6AD4-4E2C-A2E0-A4C9863D1151}"/>
    <cellStyle name="Normal 9 6" xfId="540" xr:uid="{00000000-0005-0000-0000-0000DF020000}"/>
    <cellStyle name="Normal 9 6 2" xfId="1612" xr:uid="{17D94C9D-0F94-43F4-BD07-7BAEE50A9F49}"/>
    <cellStyle name="Normal 9 6 3" xfId="1107" xr:uid="{00D13FC3-3A3E-45DB-AA87-3DDFC8B53049}"/>
    <cellStyle name="Normal 9 7" xfId="702" xr:uid="{00000000-0005-0000-0000-0000E0020000}"/>
    <cellStyle name="Normal 9 7 2" xfId="1258" xr:uid="{12C0A4FB-A2DA-4A5B-B285-4A477C343A6B}"/>
    <cellStyle name="Normal 9 8" xfId="322" xr:uid="{00000000-0005-0000-0000-0000E1020000}"/>
    <cellStyle name="Normal 9 8 2" xfId="1433" xr:uid="{7912C995-2D49-4B12-B6A3-38EF198DA00B}"/>
    <cellStyle name="Normal 9 8 3" xfId="925" xr:uid="{9104088A-AF5F-4E70-8D0D-4F93F9F58A2A}"/>
    <cellStyle name="Normal 9 9" xfId="299" xr:uid="{00000000-0005-0000-0000-0000E2020000}"/>
    <cellStyle name="Normal_BAL" xfId="1" xr:uid="{00000000-0005-0000-0000-0000E3020000}"/>
    <cellStyle name="Normál_DCF(Investment,SW-mod)" xfId="203" xr:uid="{00000000-0005-0000-0000-0000E4020000}"/>
    <cellStyle name="Normal_Financial statements 2000 Alcomet" xfId="2" xr:uid="{00000000-0005-0000-0000-0000E5020000}"/>
    <cellStyle name="Normal_Financial statements_bg model 2002" xfId="3" xr:uid="{00000000-0005-0000-0000-0000E6020000}"/>
    <cellStyle name="Normal_FS_2004_Final_28.03.05" xfId="4" xr:uid="{00000000-0005-0000-0000-0000E7020000}"/>
    <cellStyle name="Normal_FS_SOPHARMA_2005 (2)" xfId="5" xr:uid="{00000000-0005-0000-0000-0000E8020000}"/>
    <cellStyle name="Normal_FS'05-Neochim group-raboten_Final2" xfId="6" xr:uid="{00000000-0005-0000-0000-0000E9020000}"/>
    <cellStyle name="Normal_P&amp;L" xfId="7" xr:uid="{00000000-0005-0000-0000-0000EA020000}"/>
    <cellStyle name="Normal_P&amp;L_Financial statements_bg model 2002" xfId="8" xr:uid="{00000000-0005-0000-0000-0000EB020000}"/>
    <cellStyle name="Normal_Sheet2" xfId="9" xr:uid="{00000000-0005-0000-0000-0000EC020000}"/>
    <cellStyle name="Normal_SOPHARMA_FS_01_12_2007_predvaritelen" xfId="10" xr:uid="{00000000-0005-0000-0000-0000ED020000}"/>
    <cellStyle name="Note 2" xfId="375" xr:uid="{00000000-0005-0000-0000-0000EE020000}"/>
    <cellStyle name="Note 2 2" xfId="419" xr:uid="{00000000-0005-0000-0000-0000EF020000}"/>
    <cellStyle name="Note 2 2 2" xfId="508" xr:uid="{00000000-0005-0000-0000-0000F0020000}"/>
    <cellStyle name="Note 2 2 2 2" xfId="672" xr:uid="{00000000-0005-0000-0000-0000F1020000}"/>
    <cellStyle name="Note 2 2 2 2 2" xfId="1744" xr:uid="{FD526E2A-2979-44E8-BD99-1AF9A14B5834}"/>
    <cellStyle name="Note 2 2 2 2 3" xfId="1239" xr:uid="{40F46681-BCC5-4850-9CE5-C68CB8A279BB}"/>
    <cellStyle name="Note 2 2 2 3" xfId="1581" xr:uid="{6D3600BA-01C0-416A-A6D9-31EA8E86D711}"/>
    <cellStyle name="Note 2 2 2 4" xfId="1076" xr:uid="{71A8BBF3-D0C6-448D-B019-941DCEBFFEF6}"/>
    <cellStyle name="Note 2 2 3" xfId="585" xr:uid="{00000000-0005-0000-0000-0000F2020000}"/>
    <cellStyle name="Note 2 2 3 2" xfId="1657" xr:uid="{BE7C863A-C58E-43D3-99A0-1CE0FFA98876}"/>
    <cellStyle name="Note 2 2 3 3" xfId="1152" xr:uid="{F0129131-3FC6-4C05-8EF8-86751472E1EE}"/>
    <cellStyle name="Note 2 2 4" xfId="1494" xr:uid="{9CB537B4-CE47-45DE-9DE8-B010149E5D4A}"/>
    <cellStyle name="Note 2 2 5" xfId="989" xr:uid="{2B615927-A0C0-46FC-A4C7-BC2A120EE603}"/>
    <cellStyle name="Note 2 3" xfId="454" xr:uid="{00000000-0005-0000-0000-0000F3020000}"/>
    <cellStyle name="Note 2 3 2" xfId="619" xr:uid="{00000000-0005-0000-0000-0000F4020000}"/>
    <cellStyle name="Note 2 3 2 2" xfId="1691" xr:uid="{A56A9280-31BB-44B3-B19C-4EA1328A6CE0}"/>
    <cellStyle name="Note 2 3 2 3" xfId="1186" xr:uid="{E7D155E3-DAAA-4009-A319-79FE9FF1999E}"/>
    <cellStyle name="Note 2 3 3" xfId="1528" xr:uid="{84F3D673-24F3-4A62-BA00-F8261D3B57EB}"/>
    <cellStyle name="Note 2 3 4" xfId="1023" xr:uid="{82AD2D18-4D77-4376-893A-B3FA5E741643}"/>
    <cellStyle name="Note 2 4" xfId="545" xr:uid="{00000000-0005-0000-0000-0000F5020000}"/>
    <cellStyle name="Note 2 4 2" xfId="1617" xr:uid="{9D8FC74D-4C9F-49F6-8C54-D6CB493D5234}"/>
    <cellStyle name="Note 2 4 3" xfId="1112" xr:uid="{6ADE9B8B-B012-46A0-BF7D-A9476806E7D9}"/>
    <cellStyle name="Note 2 5" xfId="737" xr:uid="{00000000-0005-0000-0000-0000F6020000}"/>
    <cellStyle name="Note 2 5 2" xfId="1790" xr:uid="{E51FD447-AB89-42E2-8B89-AD51A7471093}"/>
    <cellStyle name="Note 2 5 3" xfId="1278" xr:uid="{E527568B-9B25-46EC-974F-C532EEC9D045}"/>
    <cellStyle name="Note 2 6" xfId="769" xr:uid="{00000000-0005-0000-0000-0000F7020000}"/>
    <cellStyle name="Note 2 6 2" xfId="1815" xr:uid="{719CE01E-5676-47EA-99B7-FE1DCB819D2D}"/>
    <cellStyle name="Note 2 6 3" xfId="1304" xr:uid="{A0793240-1A73-4062-A851-45F8A1AD3EC5}"/>
    <cellStyle name="Note 2 7" xfId="1455" xr:uid="{904BF667-49CE-4F22-B49C-1ADDBA4A9A19}"/>
    <cellStyle name="Note 2 8" xfId="949" xr:uid="{B8BC153F-E3FA-480A-9C91-F805845D25D2}"/>
    <cellStyle name="Note 3" xfId="370" xr:uid="{00000000-0005-0000-0000-0000F8020000}"/>
    <cellStyle name="Note 3 2" xfId="474" xr:uid="{00000000-0005-0000-0000-0000F9020000}"/>
    <cellStyle name="Note 3 2 2" xfId="638" xr:uid="{00000000-0005-0000-0000-0000FA020000}"/>
    <cellStyle name="Note 3 2 2 2" xfId="1710" xr:uid="{36E9FA30-600A-4803-873D-B6EE7E758994}"/>
    <cellStyle name="Note 3 2 2 3" xfId="1205" xr:uid="{6476000E-CA8D-4D8B-8096-3623724D0653}"/>
    <cellStyle name="Note 3 2 3" xfId="1547" xr:uid="{53502F4F-EE1A-4E8F-A167-D64FE6146834}"/>
    <cellStyle name="Note 3 2 4" xfId="1042" xr:uid="{5A2C2987-4784-41BF-AB1B-D2D633138F33}"/>
    <cellStyle name="Note 3 3" xfId="541" xr:uid="{00000000-0005-0000-0000-0000FB020000}"/>
    <cellStyle name="Note 3 3 2" xfId="1613" xr:uid="{0D499842-586E-4626-BFA5-5C64D8E513D6}"/>
    <cellStyle name="Note 3 3 3" xfId="1108" xr:uid="{6E71F054-35B0-4509-8E2E-FBA0F8E9B05F}"/>
    <cellStyle name="Note 3 4" xfId="804" xr:uid="{00000000-0005-0000-0000-0000FC020000}"/>
    <cellStyle name="Note 3 4 2" xfId="1325" xr:uid="{1FA973C7-9CAC-4B69-82D4-E5AEE99B4BE2}"/>
    <cellStyle name="Note 3 5" xfId="1451" xr:uid="{7E21A8B1-A21D-42A8-B3A7-5D66BF2C274C}"/>
    <cellStyle name="Note 3 6" xfId="944" xr:uid="{C60A1991-EE08-46AD-9B1C-1630B059B861}"/>
    <cellStyle name="Note 4" xfId="403" xr:uid="{00000000-0005-0000-0000-0000FD020000}"/>
    <cellStyle name="Note 4 2" xfId="492" xr:uid="{00000000-0005-0000-0000-0000FE020000}"/>
    <cellStyle name="Note 4 2 2" xfId="656" xr:uid="{00000000-0005-0000-0000-0000FF020000}"/>
    <cellStyle name="Note 4 2 2 2" xfId="1728" xr:uid="{B7BD9A97-0501-4997-8F7F-3D8AA71EE5DE}"/>
    <cellStyle name="Note 4 2 2 3" xfId="1223" xr:uid="{3185DAFF-D467-42C9-BED8-4E34738A9E92}"/>
    <cellStyle name="Note 4 2 3" xfId="1565" xr:uid="{53EF8953-42AD-4F82-B0CC-A4E761BFE117}"/>
    <cellStyle name="Note 4 2 4" xfId="1060" xr:uid="{1A60F924-0B4C-48FB-9CAA-DB44B01969ED}"/>
    <cellStyle name="Note 4 3" xfId="569" xr:uid="{00000000-0005-0000-0000-000000030000}"/>
    <cellStyle name="Note 4 3 2" xfId="1641" xr:uid="{36DD31FD-4F35-4A3B-A4F8-853DFD3FC811}"/>
    <cellStyle name="Note 4 3 3" xfId="1136" xr:uid="{4B500A1B-749F-4CA0-9239-4DEA1A7CCB23}"/>
    <cellStyle name="Note 4 4" xfId="1478" xr:uid="{CF7F04D3-0D77-4CE7-97F5-419F4136690A}"/>
    <cellStyle name="Note 4 5" xfId="973" xr:uid="{29F8EECD-DD22-47B9-944B-C44A65B6D95E}"/>
    <cellStyle name="Note 5" xfId="438" xr:uid="{00000000-0005-0000-0000-000001030000}"/>
    <cellStyle name="Note 5 2" xfId="603" xr:uid="{00000000-0005-0000-0000-000002030000}"/>
    <cellStyle name="Note 5 2 2" xfId="1675" xr:uid="{C98F388C-0ED1-4705-A923-44E243CF95C9}"/>
    <cellStyle name="Note 5 2 3" xfId="1170" xr:uid="{688D5FD0-B522-445D-BAE7-681962626B53}"/>
    <cellStyle name="Note 5 3" xfId="1512" xr:uid="{DBB620FD-BD9D-45D8-95CE-253917368BF3}"/>
    <cellStyle name="Note 5 4" xfId="1007" xr:uid="{D6CEA652-E775-4D66-A35A-6A7CE5F45539}"/>
    <cellStyle name="Note 6" xfId="713" xr:uid="{00000000-0005-0000-0000-000003030000}"/>
    <cellStyle name="Note 6 2" xfId="1774" xr:uid="{79E02562-49B9-45DD-BF05-21768182AB99}"/>
    <cellStyle name="Note 6 3" xfId="1262" xr:uid="{98BE594C-9519-4B81-B4FE-DA38767D7461}"/>
    <cellStyle name="Note 7" xfId="764" xr:uid="{00000000-0005-0000-0000-000004030000}"/>
    <cellStyle name="Note 7 2" xfId="1811" xr:uid="{160781DD-D8BF-495B-A8EE-C573F289DBDE}"/>
    <cellStyle name="Note 7 3" xfId="1299" xr:uid="{A41AEA9B-20E9-4D36-BF68-7D5662CD02B5}"/>
    <cellStyle name="Output" xfId="61" builtinId="21" customBuiltin="1"/>
    <cellStyle name="Output 2" xfId="333" xr:uid="{00000000-0005-0000-0000-000006030000}"/>
    <cellStyle name="Output 2 2" xfId="799" xr:uid="{00000000-0005-0000-0000-000007030000}"/>
    <cellStyle name="Percent" xfId="13" builtinId="5"/>
    <cellStyle name="Percent 2" xfId="27" xr:uid="{00000000-0005-0000-0000-000009030000}"/>
    <cellStyle name="Percent 2 2" xfId="121" xr:uid="{00000000-0005-0000-0000-00000A030000}"/>
    <cellStyle name="Percent 2 2 2" xfId="150" xr:uid="{00000000-0005-0000-0000-00000B030000}"/>
    <cellStyle name="Percent 2 2 2 2" xfId="379" xr:uid="{00000000-0005-0000-0000-00000C030000}"/>
    <cellStyle name="Percent 2 2 2 2 2" xfId="953" xr:uid="{3AEE99C7-F8C6-47BF-BB48-ED09CDB53669}"/>
    <cellStyle name="Percent 2 2 3" xfId="703" xr:uid="{00000000-0005-0000-0000-00000D030000}"/>
    <cellStyle name="Percent 2 2 4" xfId="301" xr:uid="{00000000-0005-0000-0000-00000E030000}"/>
    <cellStyle name="Percent 2 3" xfId="135" xr:uid="{00000000-0005-0000-0000-00000F030000}"/>
    <cellStyle name="Percent 2 3 2" xfId="742" xr:uid="{00000000-0005-0000-0000-000010030000}"/>
    <cellStyle name="Percent 2 3 2 2" xfId="1282" xr:uid="{8E04E82C-CB1E-4257-98CA-0E7EFAE67703}"/>
    <cellStyle name="Percent 2 3 3" xfId="323" xr:uid="{00000000-0005-0000-0000-000011030000}"/>
    <cellStyle name="Percent 2 4" xfId="100" xr:uid="{00000000-0005-0000-0000-000012030000}"/>
    <cellStyle name="Percent 2 4 2" xfId="149" xr:uid="{00000000-0005-0000-0000-000013030000}"/>
    <cellStyle name="Percent 2 4 3" xfId="305" xr:uid="{00000000-0005-0000-0000-000014030000}"/>
    <cellStyle name="Percent 2 5" xfId="284" xr:uid="{00000000-0005-0000-0000-000015030000}"/>
    <cellStyle name="Percent 3" xfId="21" xr:uid="{00000000-0005-0000-0000-000016030000}"/>
    <cellStyle name="Percent 3 2" xfId="41" xr:uid="{00000000-0005-0000-0000-000017030000}"/>
    <cellStyle name="Percent 3 2 2" xfId="140" xr:uid="{00000000-0005-0000-0000-000018030000}"/>
    <cellStyle name="Percent 3 2 2 2" xfId="483" xr:uid="{00000000-0005-0000-0000-000019030000}"/>
    <cellStyle name="Percent 3 2 2 2 2" xfId="1556" xr:uid="{2A7A4ABF-AE42-4C53-B6DC-E4CA731D4811}"/>
    <cellStyle name="Percent 3 2 2 2 3" xfId="1051" xr:uid="{374C8038-3619-4DE3-A8A7-95D090B546A1}"/>
    <cellStyle name="Percent 3 2 3" xfId="123" xr:uid="{00000000-0005-0000-0000-00001A030000}"/>
    <cellStyle name="Percent 3 2 3 2" xfId="647" xr:uid="{00000000-0005-0000-0000-00001B030000}"/>
    <cellStyle name="Percent 3 2 3 2 2" xfId="1719" xr:uid="{E75A8BED-B42D-4B7D-9E40-0F0A3BF81BEF}"/>
    <cellStyle name="Percent 3 2 3 2 3" xfId="1214" xr:uid="{9A8BFDCA-C8D7-4D5C-9543-9BDFD4040070}"/>
    <cellStyle name="Percent 3 3" xfId="36" xr:uid="{00000000-0005-0000-0000-00001C030000}"/>
    <cellStyle name="Percent 3 3 2" xfId="387" xr:uid="{00000000-0005-0000-0000-00001D030000}"/>
    <cellStyle name="Percent 3 3 2 2" xfId="1465" xr:uid="{A9BFB4D0-53F9-491A-B179-F15771657D52}"/>
    <cellStyle name="Percent 3 3 2 3" xfId="960" xr:uid="{C9409C28-EE41-492E-A2DA-C61DA5AF04A8}"/>
    <cellStyle name="Percent 3 3 3" xfId="104" xr:uid="{00000000-0005-0000-0000-00001E030000}"/>
    <cellStyle name="Percent 3 4" xfId="556" xr:uid="{00000000-0005-0000-0000-00001F030000}"/>
    <cellStyle name="Percent 3 4 2" xfId="1628" xr:uid="{8F90BBE7-B061-4B54-8DBB-43271CF1D7C7}"/>
    <cellStyle name="Percent 3 4 3" xfId="1123" xr:uid="{ECE6CBE4-87FF-459F-9E0D-89C9F644230E}"/>
    <cellStyle name="Percent 3 5" xfId="302" xr:uid="{00000000-0005-0000-0000-000020030000}"/>
    <cellStyle name="Percent 4" xfId="99" xr:uid="{00000000-0005-0000-0000-000021030000}"/>
    <cellStyle name="Percent 4 2" xfId="160" xr:uid="{00000000-0005-0000-0000-000022030000}"/>
    <cellStyle name="Percent 4 2 2" xfId="704" xr:uid="{00000000-0005-0000-0000-000023030000}"/>
    <cellStyle name="Percent 4 3" xfId="148" xr:uid="{00000000-0005-0000-0000-000024030000}"/>
    <cellStyle name="Percent 4 3 2" xfId="312" xr:uid="{00000000-0005-0000-0000-000025030000}"/>
    <cellStyle name="Percent 4 4" xfId="204" xr:uid="{00000000-0005-0000-0000-000026030000}"/>
    <cellStyle name="Percent 4 5" xfId="228" xr:uid="{00000000-0005-0000-0000-000027030000}"/>
    <cellStyle name="Percent 5" xfId="180" xr:uid="{00000000-0005-0000-0000-000028030000}"/>
    <cellStyle name="Percent 5 2" xfId="208" xr:uid="{00000000-0005-0000-0000-000029030000}"/>
    <cellStyle name="Percent 5 2 2" xfId="683" xr:uid="{00000000-0005-0000-0000-00002A030000}"/>
    <cellStyle name="Percent 5 2 2 2" xfId="1755" xr:uid="{622FB690-7E63-45FA-898E-CA49E05E7C6F}"/>
    <cellStyle name="Percent 5 2 2 3" xfId="1250" xr:uid="{9F22DB93-CF73-4ED1-8BD2-BA29CBDCBC9C}"/>
    <cellStyle name="Percent 5 2 3" xfId="519" xr:uid="{00000000-0005-0000-0000-00002B030000}"/>
    <cellStyle name="Percent 5 2 3 2" xfId="1592" xr:uid="{2B63571A-D3E4-40B1-BA7C-67B2B04E2209}"/>
    <cellStyle name="Percent 5 2 3 3" xfId="1087" xr:uid="{F2EF8099-2291-4C9C-8CBC-F0A4CC27EC03}"/>
    <cellStyle name="Percent 5 3" xfId="596" xr:uid="{00000000-0005-0000-0000-00002C030000}"/>
    <cellStyle name="Percent 5 3 2" xfId="1668" xr:uid="{C5F0A13A-AFF0-4123-BA4B-0AC281FA0C70}"/>
    <cellStyle name="Percent 5 3 3" xfId="1163" xr:uid="{2CCD8E5A-AA15-491E-81CA-AA8621FA418F}"/>
    <cellStyle name="Percent 5 4" xfId="706" xr:uid="{00000000-0005-0000-0000-00002D030000}"/>
    <cellStyle name="Percent 5 5" xfId="430" xr:uid="{00000000-0005-0000-0000-00002E030000}"/>
    <cellStyle name="Percent 5 5 2" xfId="1505" xr:uid="{8B705F58-ED92-49E7-AB40-0C330432DA52}"/>
    <cellStyle name="Percent 5 5 3" xfId="1000" xr:uid="{41023574-E39A-413D-9952-9228FA5A579E}"/>
    <cellStyle name="Percent 6" xfId="154" xr:uid="{00000000-0005-0000-0000-00002F030000}"/>
    <cellStyle name="Percent 6 2" xfId="630" xr:uid="{00000000-0005-0000-0000-000030030000}"/>
    <cellStyle name="Percent 6 2 2" xfId="1702" xr:uid="{CFFA9207-113F-4510-912D-2694F4C0F8AF}"/>
    <cellStyle name="Percent 6 2 3" xfId="1197" xr:uid="{5686EED8-B816-4BB8-8C12-803B5FEE3238}"/>
    <cellStyle name="Percent 6 3" xfId="465" xr:uid="{00000000-0005-0000-0000-000031030000}"/>
    <cellStyle name="Percent 6 3 2" xfId="1539" xr:uid="{2C68A97E-AF75-4752-AFCA-C566FEE8FEC8}"/>
    <cellStyle name="Percent 6 3 3" xfId="1034" xr:uid="{1A0C4367-FC06-423D-B779-759721E269D7}"/>
    <cellStyle name="Percent 7" xfId="205" xr:uid="{00000000-0005-0000-0000-000032030000}"/>
    <cellStyle name="Percent 7 2" xfId="366" xr:uid="{00000000-0005-0000-0000-000033030000}"/>
    <cellStyle name="Percent 7 2 2" xfId="940" xr:uid="{514FFB2C-4026-4FD8-B946-D4DE95F770DA}"/>
    <cellStyle name="Percent 7 3" xfId="1390" xr:uid="{F88F07B6-D594-438C-B6FF-9E4A0CFA5616}"/>
    <cellStyle name="Percent 7 4" xfId="887" xr:uid="{5CF70944-F6D9-4ED4-9BE3-A40DB8291099}"/>
    <cellStyle name="Percent 8" xfId="248" xr:uid="{00000000-0005-0000-0000-000034030000}"/>
    <cellStyle name="Percent 8 2" xfId="705" xr:uid="{00000000-0005-0000-0000-000035030000}"/>
    <cellStyle name="Percent 8 2 2" xfId="1768" xr:uid="{0B4D500A-52FB-4F6C-9880-C58E7D5524F3}"/>
    <cellStyle name="Percent 8 2 3" xfId="1259" xr:uid="{75230533-E3A7-4DCF-BD4C-FDF1A286E336}"/>
    <cellStyle name="Procentowy 2" xfId="221" xr:uid="{00000000-0005-0000-0000-000036030000}"/>
    <cellStyle name="Title 2" xfId="726" xr:uid="{00000000-0005-0000-0000-000037030000}"/>
    <cellStyle name="Title 2 2" xfId="790" xr:uid="{00000000-0005-0000-0000-000038030000}"/>
    <cellStyle name="Title 3" xfId="324" xr:uid="{00000000-0005-0000-0000-000039030000}"/>
    <cellStyle name="Total" xfId="67" builtinId="25" customBuiltin="1"/>
    <cellStyle name="Total 2" xfId="339" xr:uid="{00000000-0005-0000-0000-00003B030000}"/>
    <cellStyle name="Total 2 2" xfId="806" xr:uid="{00000000-0005-0000-0000-00003C030000}"/>
    <cellStyle name="Warning Text" xfId="65" builtinId="11" customBuiltin="1"/>
    <cellStyle name="Warning Text 2" xfId="337" xr:uid="{00000000-0005-0000-0000-00003E030000}"/>
    <cellStyle name="Warning Text 2 2" xfId="803" xr:uid="{00000000-0005-0000-0000-00003F030000}"/>
    <cellStyle name="Обычный 2" xfId="22" xr:uid="{00000000-0005-0000-0000-000040030000}"/>
    <cellStyle name="Обычный 2 2" xfId="110" xr:uid="{00000000-0005-0000-0000-000041030000}"/>
    <cellStyle name="Обычный 2 3" xfId="138" xr:uid="{00000000-0005-0000-0000-000042030000}"/>
    <cellStyle name="Обычный 2 4" xfId="106" xr:uid="{00000000-0005-0000-0000-000043030000}"/>
    <cellStyle name="Обычный 2_9" xfId="108" xr:uid="{00000000-0005-0000-0000-000044030000}"/>
    <cellStyle name="Обычный 3" xfId="207" xr:uid="{00000000-0005-0000-0000-000045030000}"/>
    <cellStyle name="Обычный 3 2" xfId="275" xr:uid="{00000000-0005-0000-0000-000046030000}"/>
    <cellStyle name="Обычный 3 2 2" xfId="1407" xr:uid="{D2B29528-986D-4FC3-8775-C79ABE50FD0E}"/>
    <cellStyle name="Обычный 3 2 3" xfId="911" xr:uid="{44296CCA-A795-4072-BAB7-C2EBC0DA006D}"/>
    <cellStyle name="Обычный 4" xfId="269" xr:uid="{00000000-0005-0000-0000-000047030000}"/>
    <cellStyle name="Обычный 4 2" xfId="909" xr:uid="{53F53567-7E6D-4560-90DE-65E14EDAE8A8}"/>
    <cellStyle name="Обычный 5" xfId="215" xr:uid="{00000000-0005-0000-0000-000048030000}"/>
    <cellStyle name="Обычный 5 2" xfId="270" xr:uid="{00000000-0005-0000-0000-000049030000}"/>
    <cellStyle name="Обычный 5 2 2" xfId="1403" xr:uid="{72036E91-B6A3-4B25-AFBD-79FA4E5F22B4}"/>
    <cellStyle name="Обычный 5 2 3" xfId="910" xr:uid="{D9E0D863-67B5-4CC6-98C5-B4194A7E4877}"/>
    <cellStyle name="Обычный_1-3 кв" xfId="227" xr:uid="{00000000-0005-0000-0000-00004A030000}"/>
    <cellStyle name="Финансовый 2" xfId="143" xr:uid="{00000000-0005-0000-0000-00004B030000}"/>
    <cellStyle name="Финансовый 2 2" xfId="239" xr:uid="{00000000-0005-0000-0000-00004C030000}"/>
    <cellStyle name="Финансовый 2 2 2" xfId="1400" xr:uid="{E8916A51-D73F-436F-8365-A8011A2CFD71}"/>
    <cellStyle name="Финансовый 2 3" xfId="224" xr:uid="{00000000-0005-0000-0000-00004D030000}"/>
    <cellStyle name="Финансовый 2 3 2" xfId="276" xr:uid="{00000000-0005-0000-0000-00004E030000}"/>
    <cellStyle name="Финансовый 2 3 2 2" xfId="1408" xr:uid="{2DFAB522-E9A7-4C8A-BA74-DDCA8AF70895}"/>
    <cellStyle name="Финансовый 2 4" xfId="280" xr:uid="{00000000-0005-0000-0000-00004F030000}"/>
    <cellStyle name="Финансовый 2 4 2" xfId="1412" xr:uid="{8930CD24-DC3A-4369-9CF9-5E858956C5FB}"/>
    <cellStyle name="Финансовый 2 4 3" xfId="915" xr:uid="{9166328D-0EAB-4314-8773-6B57093D5FC2}"/>
    <cellStyle name="Финансовый 2 5" xfId="291" xr:uid="{00000000-0005-0000-0000-000050030000}"/>
    <cellStyle name="Финансовый 3" xfId="277" xr:uid="{00000000-0005-0000-0000-000051030000}"/>
    <cellStyle name="Финансовый 3 2" xfId="1409" xr:uid="{40F3E816-1771-4F5C-A903-E76A0621840E}"/>
    <cellStyle name="Финансовый 3 3" xfId="912" xr:uid="{10DBFA1C-E791-444B-9606-E89D4628013A}"/>
    <cellStyle name="числовой" xfId="229" xr:uid="{00000000-0005-0000-0000-000052030000}"/>
  </cellStyles>
  <dxfs count="0"/>
  <tableStyles count="0" defaultTableStyle="TableStyleMedium9" defaultPivotStyle="PivotStyleLight16"/>
  <colors>
    <mruColors>
      <color rgb="FFFF00FF"/>
      <color rgb="FFCCFFCC"/>
      <color rgb="FF66FF66"/>
      <color rgb="FF00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7109-9EDB-4C46-BF1C-9D5D152460C1}">
  <sheetPr>
    <pageSetUpPr fitToPage="1"/>
  </sheetPr>
  <dimension ref="A1:I65"/>
  <sheetViews>
    <sheetView tabSelected="1" view="pageBreakPreview" zoomScale="70" zoomScaleNormal="70" zoomScaleSheetLayoutView="70" workbookViewId="0">
      <selection activeCell="G29" sqref="G29"/>
    </sheetView>
  </sheetViews>
  <sheetFormatPr defaultColWidth="0" defaultRowHeight="12.75" customHeight="1" zeroHeight="1"/>
  <cols>
    <col min="1" max="2" width="9.28515625" style="283" customWidth="1"/>
    <col min="3" max="3" width="16.7109375" style="283" customWidth="1"/>
    <col min="4" max="6" width="9.28515625" style="283" customWidth="1"/>
    <col min="7" max="7" width="23.28515625" style="283" customWidth="1"/>
    <col min="8" max="9" width="9.28515625" style="283" customWidth="1"/>
    <col min="10" max="16384" width="9.28515625" style="283" hidden="1"/>
  </cols>
  <sheetData>
    <row r="1" spans="1:9" ht="18.75">
      <c r="A1" s="280" t="s">
        <v>0</v>
      </c>
      <c r="B1" s="280"/>
      <c r="C1" s="281"/>
      <c r="D1" s="282"/>
      <c r="E1" s="281"/>
      <c r="F1" s="281"/>
      <c r="G1" s="281"/>
      <c r="H1" s="281"/>
    </row>
    <row r="2" spans="1:9"/>
    <row r="3" spans="1:9"/>
    <row r="4" spans="1:9"/>
    <row r="5" spans="1:9" ht="18.75">
      <c r="A5" s="284" t="s">
        <v>1</v>
      </c>
      <c r="D5" s="285" t="s">
        <v>2</v>
      </c>
      <c r="E5" s="286"/>
      <c r="F5" s="287"/>
      <c r="G5" s="287"/>
      <c r="H5" s="287"/>
      <c r="I5" s="287"/>
    </row>
    <row r="6" spans="1:9" ht="17.25" customHeight="1">
      <c r="A6" s="284"/>
      <c r="D6" s="285" t="s">
        <v>3</v>
      </c>
      <c r="E6" s="286"/>
      <c r="F6" s="287"/>
      <c r="G6" s="287"/>
      <c r="H6" s="287"/>
      <c r="I6" s="287"/>
    </row>
    <row r="7" spans="1:9" ht="18.75">
      <c r="A7" s="284"/>
      <c r="D7" s="285" t="s">
        <v>98</v>
      </c>
      <c r="H7" s="287"/>
      <c r="I7" s="287"/>
    </row>
    <row r="8" spans="1:9" ht="16.5">
      <c r="A8" s="1"/>
      <c r="D8" s="285" t="s">
        <v>166</v>
      </c>
      <c r="E8" s="286"/>
      <c r="F8" s="287"/>
      <c r="G8" s="287"/>
      <c r="H8" s="287"/>
      <c r="I8" s="287"/>
    </row>
    <row r="9" spans="1:9" ht="18.75">
      <c r="A9" s="284"/>
      <c r="D9" s="285" t="s">
        <v>153</v>
      </c>
      <c r="E9" s="286"/>
      <c r="F9" s="1"/>
      <c r="G9" s="287"/>
      <c r="H9" s="287"/>
      <c r="I9" s="287"/>
    </row>
    <row r="10" spans="1:9" ht="18.75">
      <c r="A10" s="284"/>
      <c r="D10" s="287"/>
      <c r="E10" s="287"/>
      <c r="F10" s="287"/>
      <c r="G10" s="287"/>
      <c r="H10" s="287"/>
      <c r="I10" s="287"/>
    </row>
    <row r="11" spans="1:9" ht="18.75">
      <c r="A11" s="284"/>
      <c r="D11" s="285"/>
      <c r="E11" s="285"/>
      <c r="F11" s="285"/>
      <c r="G11" s="287"/>
      <c r="H11" s="287"/>
      <c r="I11" s="287"/>
    </row>
    <row r="12" spans="1:9" ht="18.75">
      <c r="A12" s="284" t="s">
        <v>4</v>
      </c>
      <c r="D12" s="285" t="s">
        <v>2</v>
      </c>
      <c r="E12" s="288"/>
      <c r="F12" s="288"/>
      <c r="G12" s="289"/>
    </row>
    <row r="13" spans="1:9" ht="16.5">
      <c r="D13" s="285"/>
      <c r="E13" s="288"/>
      <c r="F13" s="288"/>
      <c r="G13" s="286"/>
      <c r="H13" s="287"/>
      <c r="I13" s="287"/>
    </row>
    <row r="14" spans="1:9" ht="18.75">
      <c r="A14" s="284" t="s">
        <v>176</v>
      </c>
      <c r="D14" s="285" t="s">
        <v>167</v>
      </c>
      <c r="E14" s="285"/>
      <c r="F14" s="288"/>
      <c r="G14" s="286"/>
      <c r="H14" s="287"/>
      <c r="I14" s="287"/>
    </row>
    <row r="15" spans="1:9" ht="16.5">
      <c r="D15" s="285"/>
      <c r="E15" s="285"/>
      <c r="F15" s="288"/>
      <c r="G15" s="286"/>
      <c r="H15" s="287"/>
      <c r="I15" s="287"/>
    </row>
    <row r="16" spans="1:9" ht="18.75">
      <c r="A16" s="284" t="s">
        <v>5</v>
      </c>
      <c r="D16" s="285" t="s">
        <v>6</v>
      </c>
      <c r="E16" s="288"/>
      <c r="F16" s="288"/>
      <c r="G16" s="286"/>
      <c r="H16" s="287"/>
      <c r="I16" s="287"/>
    </row>
    <row r="17" spans="1:9" ht="18.75">
      <c r="A17" s="284"/>
      <c r="D17" s="285"/>
      <c r="E17" s="288"/>
      <c r="F17" s="288"/>
      <c r="G17" s="286"/>
      <c r="H17" s="287"/>
      <c r="I17" s="287"/>
    </row>
    <row r="18" spans="1:9" ht="18.75">
      <c r="A18" s="284" t="s">
        <v>111</v>
      </c>
      <c r="B18" s="284"/>
      <c r="C18" s="284"/>
      <c r="D18" s="285" t="s">
        <v>110</v>
      </c>
      <c r="E18" s="288"/>
      <c r="F18" s="288"/>
      <c r="G18" s="286"/>
      <c r="H18" s="287"/>
      <c r="I18" s="287"/>
    </row>
    <row r="19" spans="1:9" ht="18.75">
      <c r="A19" s="284"/>
      <c r="D19" s="285"/>
      <c r="E19" s="288"/>
      <c r="F19" s="288"/>
      <c r="G19" s="289"/>
      <c r="H19" s="284"/>
      <c r="I19" s="284"/>
    </row>
    <row r="20" spans="1:9" ht="18.75">
      <c r="A20" s="284" t="s">
        <v>96</v>
      </c>
      <c r="C20" s="290"/>
      <c r="D20" s="285" t="s">
        <v>160</v>
      </c>
      <c r="E20" s="288"/>
      <c r="F20" s="288"/>
      <c r="G20" s="289"/>
      <c r="H20" s="284"/>
      <c r="I20" s="284"/>
    </row>
    <row r="21" spans="1:9" ht="18.75">
      <c r="A21" s="284"/>
      <c r="D21" s="285"/>
      <c r="E21" s="288"/>
      <c r="F21" s="288"/>
      <c r="G21" s="289"/>
      <c r="H21" s="284"/>
      <c r="I21" s="284"/>
    </row>
    <row r="22" spans="1:9" ht="18.75">
      <c r="A22" s="284" t="s">
        <v>7</v>
      </c>
      <c r="D22" s="285" t="s">
        <v>8</v>
      </c>
      <c r="E22" s="288"/>
      <c r="F22" s="288"/>
      <c r="G22" s="289"/>
    </row>
    <row r="23" spans="1:9" ht="18.75">
      <c r="A23" s="284"/>
      <c r="D23" s="285" t="s">
        <v>9</v>
      </c>
      <c r="E23" s="288"/>
      <c r="F23" s="288"/>
      <c r="G23" s="289"/>
    </row>
    <row r="24" spans="1:9" ht="18.75">
      <c r="F24" s="289"/>
      <c r="G24" s="289"/>
    </row>
    <row r="25" spans="1:9" ht="18.75">
      <c r="A25" s="284" t="s">
        <v>10</v>
      </c>
      <c r="C25" s="290"/>
      <c r="D25" s="285" t="s">
        <v>11</v>
      </c>
      <c r="E25" s="288"/>
      <c r="F25" s="289"/>
      <c r="G25" s="291"/>
    </row>
    <row r="26" spans="1:9" ht="18.75">
      <c r="A26" s="284"/>
      <c r="C26" s="290"/>
      <c r="D26" s="285" t="s">
        <v>185</v>
      </c>
      <c r="E26" s="288"/>
      <c r="F26" s="289"/>
      <c r="G26" s="291"/>
    </row>
    <row r="27" spans="1:9" ht="18.75">
      <c r="A27" s="284"/>
      <c r="D27" s="285"/>
      <c r="E27" s="291"/>
      <c r="F27" s="289"/>
      <c r="G27" s="291"/>
    </row>
    <row r="28" spans="1:9" ht="18.75">
      <c r="A28" s="284" t="s">
        <v>12</v>
      </c>
      <c r="D28" s="285" t="s">
        <v>169</v>
      </c>
      <c r="E28" s="288"/>
      <c r="F28" s="288"/>
      <c r="G28" s="288"/>
      <c r="H28" s="284"/>
      <c r="I28" s="284"/>
    </row>
    <row r="29" spans="1:9" ht="18.75">
      <c r="A29" s="284"/>
      <c r="D29" s="285" t="s">
        <v>13</v>
      </c>
      <c r="E29" s="288"/>
      <c r="F29" s="288"/>
      <c r="G29" s="288"/>
      <c r="H29" s="284"/>
      <c r="I29" s="284"/>
    </row>
    <row r="30" spans="1:9" ht="18.75">
      <c r="A30" s="284"/>
      <c r="D30" s="285" t="s">
        <v>122</v>
      </c>
      <c r="E30" s="288"/>
      <c r="F30" s="288"/>
      <c r="G30" s="288"/>
      <c r="H30" s="284"/>
      <c r="I30" s="284"/>
    </row>
    <row r="31" spans="1:9" ht="18.75">
      <c r="A31" s="284"/>
      <c r="D31" s="285" t="s">
        <v>123</v>
      </c>
      <c r="E31" s="288"/>
      <c r="F31" s="288"/>
      <c r="G31" s="288"/>
    </row>
    <row r="32" spans="1:9" ht="18.75">
      <c r="A32" s="284"/>
      <c r="D32" s="285" t="s">
        <v>124</v>
      </c>
      <c r="E32" s="288"/>
      <c r="F32" s="288"/>
      <c r="G32" s="288"/>
    </row>
    <row r="33" spans="1:7" ht="18.75">
      <c r="A33" s="284"/>
      <c r="D33" s="293" t="s">
        <v>170</v>
      </c>
      <c r="E33" s="294"/>
      <c r="F33" s="294"/>
      <c r="G33" s="294"/>
    </row>
    <row r="34" spans="1:7" ht="18.75">
      <c r="A34" s="284"/>
      <c r="D34" s="293" t="s">
        <v>171</v>
      </c>
      <c r="E34" s="294"/>
      <c r="F34" s="294"/>
      <c r="G34" s="294"/>
    </row>
    <row r="35" spans="1:7" ht="18.75">
      <c r="A35" s="284"/>
      <c r="D35" s="285"/>
      <c r="E35" s="288"/>
      <c r="F35" s="288"/>
      <c r="G35" s="288"/>
    </row>
    <row r="36" spans="1:7" ht="18.75">
      <c r="A36" s="284" t="s">
        <v>14</v>
      </c>
      <c r="D36" s="285" t="s">
        <v>126</v>
      </c>
      <c r="E36" s="291"/>
      <c r="F36" s="291"/>
      <c r="G36" s="291"/>
    </row>
    <row r="37" spans="1:7" ht="18.75">
      <c r="A37" s="284"/>
      <c r="D37" s="285"/>
      <c r="E37" s="291"/>
      <c r="F37" s="291"/>
      <c r="G37" s="291"/>
    </row>
    <row r="38" spans="1:7" ht="18.75">
      <c r="A38" s="284"/>
      <c r="E38" s="291"/>
      <c r="F38" s="289"/>
      <c r="G38" s="291"/>
    </row>
    <row r="39" spans="1:7" ht="18.75">
      <c r="A39" s="284"/>
      <c r="F39" s="284"/>
    </row>
    <row r="40" spans="1:7" ht="18.75">
      <c r="A40" s="284"/>
      <c r="F40" s="284"/>
    </row>
    <row r="41" spans="1:7" ht="18.75">
      <c r="A41" s="284"/>
      <c r="F41" s="284"/>
    </row>
    <row r="42" spans="1:7" ht="18.75">
      <c r="A42" s="284"/>
      <c r="F42" s="284"/>
    </row>
    <row r="43" spans="1:7" ht="18.75">
      <c r="A43" s="284"/>
      <c r="F43" s="284"/>
    </row>
    <row r="44" spans="1:7" ht="18.75">
      <c r="A44" s="284"/>
      <c r="F44" s="284"/>
    </row>
    <row r="45" spans="1:7" ht="18.75">
      <c r="A45" s="284"/>
      <c r="F45" s="284"/>
    </row>
    <row r="46" spans="1:7"/>
    <row r="47" spans="1:7"/>
    <row r="48" spans="1:7"/>
    <row r="49"/>
    <row r="50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topLeftCell="A43" zoomScale="90" zoomScaleNormal="90" zoomScaleSheetLayoutView="90" workbookViewId="0">
      <selection activeCell="A61" sqref="A61:F61"/>
    </sheetView>
  </sheetViews>
  <sheetFormatPr defaultColWidth="9.28515625" defaultRowHeight="15"/>
  <cols>
    <col min="1" max="1" width="80.42578125" style="2" customWidth="1"/>
    <col min="2" max="2" width="11.5703125" style="11" customWidth="1"/>
    <col min="3" max="3" width="5.28515625" style="6" customWidth="1"/>
    <col min="4" max="4" width="12.28515625" style="6" customWidth="1"/>
    <col min="5" max="5" width="2.28515625" style="6" customWidth="1"/>
    <col min="6" max="6" width="12.28515625" style="6" customWidth="1"/>
    <col min="7" max="7" width="1.5703125" style="6" customWidth="1"/>
    <col min="8" max="8" width="12.28515625" style="2" bestFit="1" customWidth="1"/>
    <col min="9" max="9" width="5" style="2" customWidth="1"/>
    <col min="10" max="10" width="11.5703125" style="2" bestFit="1" customWidth="1"/>
    <col min="11" max="16384" width="9.28515625" style="2"/>
  </cols>
  <sheetData>
    <row r="1" spans="1:10">
      <c r="A1" s="316" t="str">
        <f>'[1]Cover '!A1</f>
        <v xml:space="preserve">ГРУПА СОФАРМА </v>
      </c>
      <c r="B1" s="317"/>
      <c r="C1" s="317"/>
      <c r="D1" s="317"/>
      <c r="E1" s="317"/>
      <c r="F1" s="317"/>
      <c r="G1" s="317"/>
    </row>
    <row r="2" spans="1:10" s="3" customFormat="1">
      <c r="A2" s="318" t="s">
        <v>144</v>
      </c>
      <c r="B2" s="319"/>
      <c r="C2" s="319"/>
      <c r="D2" s="319"/>
      <c r="E2" s="319"/>
      <c r="F2" s="319"/>
      <c r="G2" s="319"/>
    </row>
    <row r="3" spans="1:10">
      <c r="A3" s="48" t="s">
        <v>191</v>
      </c>
      <c r="B3" s="162"/>
      <c r="C3" s="4"/>
      <c r="D3" s="4"/>
      <c r="E3" s="4"/>
      <c r="F3" s="4"/>
      <c r="G3" s="4"/>
    </row>
    <row r="4" spans="1:10" ht="4.5" customHeight="1">
      <c r="A4" s="257"/>
      <c r="B4" s="162"/>
      <c r="C4" s="4"/>
      <c r="D4" s="4"/>
      <c r="E4" s="4"/>
      <c r="F4" s="4"/>
      <c r="G4" s="4"/>
    </row>
    <row r="5" spans="1:10" ht="5.25" customHeight="1">
      <c r="A5" s="257"/>
      <c r="B5" s="162"/>
      <c r="C5" s="4"/>
      <c r="D5" s="4"/>
      <c r="E5" s="4"/>
      <c r="F5" s="4"/>
      <c r="G5" s="4"/>
    </row>
    <row r="6" spans="1:10" ht="64.900000000000006" customHeight="1">
      <c r="A6" s="3"/>
      <c r="B6" s="320" t="s">
        <v>15</v>
      </c>
      <c r="C6" s="258"/>
      <c r="D6" s="263" t="s">
        <v>193</v>
      </c>
      <c r="E6" s="264"/>
      <c r="F6" s="263" t="s">
        <v>192</v>
      </c>
      <c r="G6" s="258"/>
    </row>
    <row r="7" spans="1:10">
      <c r="A7" s="3"/>
      <c r="B7" s="320"/>
      <c r="C7" s="258"/>
      <c r="D7" s="104" t="s">
        <v>64</v>
      </c>
      <c r="E7" s="264"/>
      <c r="F7" s="104" t="s">
        <v>64</v>
      </c>
      <c r="G7" s="258"/>
    </row>
    <row r="8" spans="1:10">
      <c r="A8" s="5"/>
    </row>
    <row r="9" spans="1:10">
      <c r="A9" s="5"/>
    </row>
    <row r="10" spans="1:10" ht="15" customHeight="1">
      <c r="A10" s="3" t="s">
        <v>136</v>
      </c>
      <c r="B10" s="11">
        <v>3</v>
      </c>
      <c r="D10" s="7">
        <v>509476</v>
      </c>
      <c r="F10" s="7">
        <v>467204</v>
      </c>
      <c r="H10" s="7"/>
      <c r="J10" s="8"/>
    </row>
    <row r="11" spans="1:10">
      <c r="A11" s="3" t="s">
        <v>16</v>
      </c>
      <c r="B11" s="11">
        <v>4</v>
      </c>
      <c r="D11" s="7">
        <v>4555</v>
      </c>
      <c r="F11" s="7">
        <v>2661</v>
      </c>
      <c r="H11" s="7"/>
    </row>
    <row r="12" spans="1:10">
      <c r="A12" s="9" t="s">
        <v>17</v>
      </c>
      <c r="D12" s="10">
        <v>15989</v>
      </c>
      <c r="F12" s="10">
        <v>2476</v>
      </c>
      <c r="G12" s="11"/>
      <c r="H12" s="7"/>
      <c r="J12" s="8"/>
    </row>
    <row r="13" spans="1:10">
      <c r="A13" s="3" t="s">
        <v>18</v>
      </c>
      <c r="B13" s="11">
        <v>5</v>
      </c>
      <c r="D13" s="7">
        <v>-27974</v>
      </c>
      <c r="F13" s="7">
        <v>-23693</v>
      </c>
      <c r="H13" s="7"/>
      <c r="J13" s="8"/>
    </row>
    <row r="14" spans="1:10">
      <c r="A14" s="3" t="s">
        <v>19</v>
      </c>
      <c r="B14" s="11">
        <v>6</v>
      </c>
      <c r="D14" s="7">
        <v>-23319</v>
      </c>
      <c r="F14" s="7">
        <v>-19596</v>
      </c>
      <c r="H14" s="7"/>
      <c r="J14" s="8"/>
    </row>
    <row r="15" spans="1:10">
      <c r="A15" s="3" t="s">
        <v>20</v>
      </c>
      <c r="B15" s="11">
        <v>7</v>
      </c>
      <c r="D15" s="7">
        <v>-47051</v>
      </c>
      <c r="F15" s="7">
        <v>-40781</v>
      </c>
      <c r="H15" s="7"/>
    </row>
    <row r="16" spans="1:10">
      <c r="A16" s="3" t="s">
        <v>21</v>
      </c>
      <c r="B16" s="11" t="s">
        <v>206</v>
      </c>
      <c r="D16" s="7">
        <v>-13922</v>
      </c>
      <c r="F16" s="7">
        <v>-13399</v>
      </c>
      <c r="H16" s="7"/>
    </row>
    <row r="17" spans="1:11">
      <c r="A17" s="3" t="s">
        <v>22</v>
      </c>
      <c r="D17" s="7">
        <v>-383483</v>
      </c>
      <c r="F17" s="7">
        <v>-341199</v>
      </c>
      <c r="H17" s="7"/>
    </row>
    <row r="18" spans="1:11">
      <c r="A18" s="3" t="s">
        <v>23</v>
      </c>
      <c r="B18" s="11">
        <v>8</v>
      </c>
      <c r="D18" s="7">
        <v>-2302</v>
      </c>
      <c r="F18" s="7">
        <v>-1595</v>
      </c>
      <c r="H18" s="7"/>
      <c r="J18" s="8"/>
    </row>
    <row r="19" spans="1:11" ht="15" customHeight="1">
      <c r="A19" s="257" t="s">
        <v>24</v>
      </c>
      <c r="D19" s="13">
        <f>SUM(D10:D18)</f>
        <v>31969</v>
      </c>
      <c r="F19" s="13">
        <f>SUM(F10:F18)</f>
        <v>32078</v>
      </c>
      <c r="H19" s="7"/>
      <c r="K19" s="8"/>
    </row>
    <row r="20" spans="1:11" ht="6.75" customHeight="1">
      <c r="A20" s="257"/>
      <c r="D20" s="16"/>
      <c r="F20" s="16"/>
      <c r="H20" s="7"/>
      <c r="K20" s="8"/>
    </row>
    <row r="21" spans="1:11">
      <c r="A21" s="3" t="s">
        <v>25</v>
      </c>
      <c r="B21" s="11">
        <v>10</v>
      </c>
      <c r="D21" s="7">
        <v>1133</v>
      </c>
      <c r="F21" s="7">
        <v>879</v>
      </c>
      <c r="H21" s="7"/>
    </row>
    <row r="22" spans="1:11">
      <c r="A22" s="3" t="s">
        <v>26</v>
      </c>
      <c r="B22" s="11">
        <v>11</v>
      </c>
      <c r="D22" s="7">
        <v>-3799</v>
      </c>
      <c r="F22" s="7">
        <f>-2730</f>
        <v>-2730</v>
      </c>
      <c r="H22" s="7"/>
    </row>
    <row r="23" spans="1:11">
      <c r="A23" s="14" t="s">
        <v>27</v>
      </c>
      <c r="D23" s="13">
        <f>SUM(D21:D22)</f>
        <v>-2666</v>
      </c>
      <c r="F23" s="13">
        <f>SUM(F21:F22)</f>
        <v>-1851</v>
      </c>
      <c r="H23" s="7"/>
    </row>
    <row r="24" spans="1:11" ht="9" customHeight="1">
      <c r="A24" s="257"/>
      <c r="D24" s="16"/>
      <c r="F24" s="16"/>
      <c r="H24" s="12"/>
    </row>
    <row r="25" spans="1:11">
      <c r="A25" s="3" t="s">
        <v>161</v>
      </c>
      <c r="B25" s="11">
        <v>12</v>
      </c>
      <c r="D25" s="7">
        <v>4645</v>
      </c>
      <c r="F25" s="7">
        <v>6992</v>
      </c>
      <c r="H25" s="7"/>
    </row>
    <row r="26" spans="1:11">
      <c r="A26" s="3" t="s">
        <v>134</v>
      </c>
      <c r="D26" s="7">
        <v>0</v>
      </c>
      <c r="F26" s="7">
        <v>0</v>
      </c>
      <c r="H26" s="12"/>
    </row>
    <row r="27" spans="1:11" hidden="1">
      <c r="A27" s="3" t="s">
        <v>159</v>
      </c>
      <c r="D27" s="7">
        <v>0</v>
      </c>
      <c r="F27" s="7">
        <v>0</v>
      </c>
      <c r="H27" s="12"/>
    </row>
    <row r="28" spans="1:11">
      <c r="A28" s="257" t="s">
        <v>28</v>
      </c>
      <c r="D28" s="13">
        <f>D19+D23+D25+D27</f>
        <v>33948</v>
      </c>
      <c r="F28" s="13">
        <f>F19+F23+F25+F27+F26</f>
        <v>37219</v>
      </c>
      <c r="H28" s="7"/>
    </row>
    <row r="29" spans="1:11" ht="6.75" customHeight="1">
      <c r="A29" s="257"/>
      <c r="D29" s="124"/>
      <c r="F29" s="124"/>
      <c r="H29" s="7"/>
    </row>
    <row r="30" spans="1:11">
      <c r="A30" s="3" t="s">
        <v>29</v>
      </c>
      <c r="D30" s="17">
        <v>-2577</v>
      </c>
      <c r="F30" s="17">
        <v>-3576</v>
      </c>
      <c r="H30" s="7"/>
    </row>
    <row r="31" spans="1:11" ht="6.75" customHeight="1">
      <c r="A31" s="257"/>
      <c r="B31" s="163"/>
      <c r="C31" s="18"/>
      <c r="D31" s="16"/>
      <c r="E31" s="18"/>
      <c r="F31" s="16"/>
      <c r="G31" s="18"/>
      <c r="H31" s="7"/>
      <c r="J31" s="19"/>
    </row>
    <row r="32" spans="1:11" ht="7.5" customHeight="1">
      <c r="A32" s="257"/>
      <c r="B32" s="163"/>
      <c r="C32" s="18"/>
      <c r="D32" s="16"/>
      <c r="E32" s="18"/>
      <c r="F32" s="16"/>
      <c r="G32" s="18"/>
      <c r="H32" s="7"/>
      <c r="J32" s="19"/>
    </row>
    <row r="33" spans="1:10" ht="15.75" thickBot="1">
      <c r="A33" s="257" t="s">
        <v>196</v>
      </c>
      <c r="B33" s="163"/>
      <c r="C33" s="18"/>
      <c r="D33" s="113">
        <f>D28+D30</f>
        <v>31371</v>
      </c>
      <c r="E33" s="18"/>
      <c r="F33" s="113">
        <f>F28+F30</f>
        <v>33643</v>
      </c>
      <c r="G33" s="18"/>
      <c r="H33" s="7"/>
      <c r="J33" s="19"/>
    </row>
    <row r="34" spans="1:10" ht="15.75" thickTop="1">
      <c r="A34" s="257"/>
      <c r="B34" s="163"/>
      <c r="C34" s="18"/>
      <c r="D34" s="16"/>
      <c r="E34" s="18"/>
      <c r="F34" s="16"/>
      <c r="G34" s="18"/>
      <c r="H34" s="15"/>
      <c r="J34" s="19"/>
    </row>
    <row r="35" spans="1:10">
      <c r="A35" s="257" t="s">
        <v>30</v>
      </c>
      <c r="C35" s="20"/>
      <c r="D35" s="16"/>
      <c r="E35" s="20"/>
      <c r="F35" s="16"/>
      <c r="G35" s="18"/>
      <c r="H35" s="15"/>
      <c r="J35" s="19"/>
    </row>
    <row r="36" spans="1:10">
      <c r="A36" s="126" t="s">
        <v>135</v>
      </c>
      <c r="C36" s="20"/>
      <c r="D36" s="16"/>
      <c r="E36" s="20"/>
      <c r="F36" s="16"/>
      <c r="G36" s="18"/>
      <c r="H36" s="15"/>
      <c r="J36" s="19"/>
    </row>
    <row r="37" spans="1:10" ht="15.6" customHeight="1">
      <c r="A37" s="128" t="s">
        <v>148</v>
      </c>
      <c r="B37" s="11">
        <v>13</v>
      </c>
      <c r="C37" s="20"/>
      <c r="D37" s="29">
        <v>-1036</v>
      </c>
      <c r="E37" s="20"/>
      <c r="F37" s="29">
        <v>-1957</v>
      </c>
      <c r="G37" s="18"/>
      <c r="H37" s="15"/>
      <c r="J37" s="19"/>
    </row>
    <row r="38" spans="1:10">
      <c r="A38" s="9"/>
      <c r="C38" s="20"/>
      <c r="D38" s="256">
        <f>SUM(D37:D37)</f>
        <v>-1036</v>
      </c>
      <c r="E38" s="20"/>
      <c r="F38" s="256">
        <f>SUM(F37:F37)</f>
        <v>-1957</v>
      </c>
      <c r="G38" s="18"/>
      <c r="H38" s="15"/>
      <c r="J38" s="19"/>
    </row>
    <row r="39" spans="1:10" ht="16.5" customHeight="1">
      <c r="A39" s="9"/>
      <c r="C39" s="20"/>
      <c r="D39" s="300"/>
      <c r="E39" s="20"/>
      <c r="F39" s="300"/>
      <c r="G39" s="18"/>
      <c r="H39" s="15"/>
      <c r="J39" s="19"/>
    </row>
    <row r="40" spans="1:10">
      <c r="A40" s="126" t="s">
        <v>108</v>
      </c>
      <c r="B40" s="164"/>
      <c r="C40" s="20"/>
      <c r="D40" s="29"/>
      <c r="E40" s="20"/>
      <c r="F40" s="29"/>
      <c r="G40" s="18"/>
      <c r="H40" s="15"/>
      <c r="J40" s="19"/>
    </row>
    <row r="41" spans="1:10">
      <c r="A41" s="128" t="s">
        <v>97</v>
      </c>
      <c r="B41" s="164"/>
      <c r="C41" s="20"/>
      <c r="D41" s="29">
        <f>1682-1814</f>
        <v>-132</v>
      </c>
      <c r="E41" s="29"/>
      <c r="F41" s="29">
        <v>-409</v>
      </c>
      <c r="G41" s="18"/>
      <c r="H41" s="15"/>
      <c r="J41" s="19"/>
    </row>
    <row r="42" spans="1:10">
      <c r="A42" s="128" t="s">
        <v>168</v>
      </c>
      <c r="B42" s="164"/>
      <c r="C42" s="20"/>
      <c r="D42" s="29">
        <v>1814</v>
      </c>
      <c r="E42" s="29"/>
      <c r="F42" s="29">
        <v>1743</v>
      </c>
      <c r="G42" s="18"/>
      <c r="H42" s="15"/>
      <c r="J42" s="19"/>
    </row>
    <row r="43" spans="1:10">
      <c r="A43" s="257"/>
      <c r="B43" s="164"/>
      <c r="C43" s="20"/>
      <c r="D43" s="13">
        <f>SUM(D41:D42)</f>
        <v>1682</v>
      </c>
      <c r="E43" s="20"/>
      <c r="F43" s="13">
        <f>SUM(F41:F42)</f>
        <v>1334</v>
      </c>
      <c r="G43" s="18"/>
      <c r="H43" s="15"/>
      <c r="J43" s="19"/>
    </row>
    <row r="44" spans="1:10">
      <c r="A44" s="257" t="s">
        <v>149</v>
      </c>
      <c r="B44" s="164">
        <v>13</v>
      </c>
      <c r="C44" s="20"/>
      <c r="D44" s="13">
        <f>D38+D43</f>
        <v>646</v>
      </c>
      <c r="E44" s="20"/>
      <c r="F44" s="13">
        <f>F38+F43</f>
        <v>-623</v>
      </c>
      <c r="G44" s="18"/>
      <c r="H44" s="15"/>
      <c r="J44" s="19"/>
    </row>
    <row r="45" spans="1:10">
      <c r="A45" s="257"/>
      <c r="B45" s="164"/>
      <c r="C45" s="20"/>
      <c r="D45" s="16"/>
      <c r="E45" s="20"/>
      <c r="F45" s="16"/>
      <c r="G45" s="18"/>
      <c r="H45" s="15"/>
      <c r="J45" s="19"/>
    </row>
    <row r="46" spans="1:10" ht="15.75" thickBot="1">
      <c r="A46" s="252" t="s">
        <v>194</v>
      </c>
      <c r="B46" s="163"/>
      <c r="C46" s="18"/>
      <c r="D46" s="113">
        <f>+D33+D44</f>
        <v>32017</v>
      </c>
      <c r="E46" s="18"/>
      <c r="F46" s="113">
        <f>+F33+F44</f>
        <v>33020</v>
      </c>
      <c r="G46" s="18"/>
      <c r="H46" s="15"/>
      <c r="J46" s="19"/>
    </row>
    <row r="47" spans="1:10" ht="8.25" customHeight="1" thickTop="1">
      <c r="A47" s="126"/>
      <c r="B47" s="164"/>
      <c r="C47" s="20"/>
      <c r="D47" s="16"/>
      <c r="E47" s="20"/>
      <c r="F47" s="16"/>
      <c r="G47" s="18"/>
      <c r="H47" s="15"/>
      <c r="J47" s="19"/>
    </row>
    <row r="48" spans="1:10">
      <c r="A48" s="252" t="s">
        <v>187</v>
      </c>
      <c r="B48" s="165"/>
      <c r="C48" s="22"/>
      <c r="D48" s="23"/>
      <c r="E48" s="22"/>
      <c r="F48" s="23"/>
      <c r="G48" s="24"/>
      <c r="H48" s="15"/>
    </row>
    <row r="49" spans="1:10">
      <c r="A49" s="259" t="s">
        <v>137</v>
      </c>
      <c r="B49" s="27"/>
      <c r="C49" s="25"/>
      <c r="D49" s="26">
        <v>29709</v>
      </c>
      <c r="E49" s="25"/>
      <c r="F49" s="26">
        <v>32254</v>
      </c>
      <c r="G49" s="27"/>
      <c r="H49" s="15"/>
    </row>
    <row r="50" spans="1:10">
      <c r="A50" s="28" t="s">
        <v>31</v>
      </c>
      <c r="B50" s="27"/>
      <c r="C50" s="25"/>
      <c r="D50" s="29">
        <v>1662</v>
      </c>
      <c r="E50" s="25"/>
      <c r="F50" s="29">
        <v>1389</v>
      </c>
      <c r="G50" s="25"/>
      <c r="H50" s="15"/>
    </row>
    <row r="51" spans="1:10" ht="9" customHeight="1">
      <c r="A51" s="30"/>
      <c r="B51" s="165"/>
      <c r="C51" s="22"/>
      <c r="D51" s="123"/>
      <c r="E51" s="22"/>
      <c r="F51" s="123"/>
      <c r="G51" s="24"/>
      <c r="H51" s="15"/>
    </row>
    <row r="52" spans="1:10">
      <c r="A52" s="253" t="s">
        <v>195</v>
      </c>
      <c r="B52" s="165"/>
      <c r="C52" s="22"/>
      <c r="D52" s="123"/>
      <c r="E52" s="22"/>
      <c r="F52" s="123"/>
      <c r="G52" s="24"/>
      <c r="H52" s="15"/>
    </row>
    <row r="53" spans="1:10">
      <c r="A53" s="259" t="s">
        <v>137</v>
      </c>
      <c r="B53" s="27"/>
      <c r="C53" s="25"/>
      <c r="D53" s="26">
        <v>30355</v>
      </c>
      <c r="E53" s="25"/>
      <c r="F53" s="26">
        <v>31631</v>
      </c>
      <c r="G53" s="27"/>
      <c r="H53" s="15"/>
      <c r="J53" s="21"/>
    </row>
    <row r="54" spans="1:10">
      <c r="A54" s="28" t="s">
        <v>31</v>
      </c>
      <c r="B54" s="27"/>
      <c r="C54" s="25"/>
      <c r="D54" s="29">
        <v>1662</v>
      </c>
      <c r="E54" s="25"/>
      <c r="F54" s="29">
        <v>1389</v>
      </c>
      <c r="G54" s="25"/>
      <c r="H54" s="15"/>
    </row>
    <row r="55" spans="1:10" ht="8.25" customHeight="1">
      <c r="A55" s="28"/>
      <c r="B55" s="31"/>
      <c r="C55" s="31"/>
      <c r="D55" s="32"/>
      <c r="E55" s="31"/>
      <c r="F55" s="32"/>
      <c r="G55" s="31"/>
    </row>
    <row r="56" spans="1:10">
      <c r="A56" s="28" t="s">
        <v>162</v>
      </c>
      <c r="B56" s="31">
        <v>26</v>
      </c>
      <c r="C56" s="270" t="s">
        <v>163</v>
      </c>
      <c r="D56" s="304">
        <v>0.23</v>
      </c>
      <c r="E56" s="31"/>
      <c r="F56" s="304">
        <v>0.27</v>
      </c>
    </row>
    <row r="57" spans="1:10">
      <c r="A57" s="33"/>
    </row>
    <row r="58" spans="1:10">
      <c r="A58" s="141" t="s">
        <v>174</v>
      </c>
      <c r="B58" s="11">
        <v>26</v>
      </c>
      <c r="C58" s="270" t="s">
        <v>163</v>
      </c>
      <c r="D58" s="304">
        <v>0.23</v>
      </c>
      <c r="E58" s="31"/>
      <c r="F58" s="304">
        <v>0.26</v>
      </c>
    </row>
    <row r="59" spans="1:10">
      <c r="A59" s="141"/>
      <c r="C59" s="270"/>
    </row>
    <row r="60" spans="1:10">
      <c r="A60" s="141"/>
    </row>
    <row r="61" spans="1:10">
      <c r="A61" s="341" t="str">
        <f>SFP!A67</f>
        <v>Приложенията на страници от 5 до 142 са неразделна част от консолидирания финансов отчет</v>
      </c>
      <c r="B61" s="341"/>
      <c r="C61" s="341"/>
      <c r="D61" s="341"/>
      <c r="E61" s="341"/>
      <c r="F61" s="341"/>
      <c r="G61" s="18"/>
    </row>
    <row r="62" spans="1:10">
      <c r="A62" s="33"/>
      <c r="D62" s="87"/>
      <c r="F62" s="87"/>
    </row>
    <row r="63" spans="1:10">
      <c r="D63" s="292"/>
      <c r="F63" s="292"/>
    </row>
    <row r="64" spans="1:10">
      <c r="A64" s="34" t="s">
        <v>32</v>
      </c>
      <c r="D64" s="301"/>
      <c r="F64" s="301"/>
    </row>
    <row r="65" spans="1:8">
      <c r="A65" s="35" t="s">
        <v>33</v>
      </c>
    </row>
    <row r="67" spans="1:8">
      <c r="A67" s="36" t="str">
        <f>'[1]Cover '!A15</f>
        <v>Финансов директор:</v>
      </c>
    </row>
    <row r="68" spans="1:8">
      <c r="A68" s="37" t="str">
        <f>'[1]Cover '!D15</f>
        <v>Борис Борисов</v>
      </c>
    </row>
    <row r="69" spans="1:8">
      <c r="A69" s="38"/>
    </row>
    <row r="70" spans="1:8">
      <c r="A70" s="39" t="s">
        <v>109</v>
      </c>
    </row>
    <row r="71" spans="1:8">
      <c r="A71" s="127" t="s">
        <v>110</v>
      </c>
    </row>
    <row r="73" spans="1:8">
      <c r="A73" s="314"/>
      <c r="B73" s="314"/>
      <c r="C73" s="308"/>
      <c r="D73" s="310"/>
      <c r="E73" s="308"/>
      <c r="F73" s="308"/>
      <c r="G73" s="308"/>
      <c r="H73" s="308"/>
    </row>
    <row r="74" spans="1:8">
      <c r="A74" s="307"/>
      <c r="B74" s="308"/>
      <c r="C74" s="308"/>
      <c r="D74" s="310"/>
      <c r="E74" s="308"/>
      <c r="F74" s="308"/>
      <c r="G74" s="308"/>
      <c r="H74" s="308"/>
    </row>
    <row r="75" spans="1:8">
      <c r="A75" s="307"/>
      <c r="B75" s="308"/>
      <c r="C75" s="308"/>
      <c r="D75" s="310"/>
      <c r="E75" s="308"/>
      <c r="F75" s="308"/>
      <c r="G75" s="308"/>
      <c r="H75" s="311"/>
    </row>
    <row r="76" spans="1:8">
      <c r="A76" s="307"/>
      <c r="B76" s="308"/>
      <c r="C76" s="308"/>
      <c r="D76" s="310"/>
      <c r="E76" s="312"/>
      <c r="F76" s="312"/>
      <c r="G76" s="312"/>
      <c r="H76" s="260"/>
    </row>
    <row r="77" spans="1:8">
      <c r="A77" s="314"/>
      <c r="B77" s="314"/>
      <c r="C77" s="314"/>
      <c r="D77" s="310"/>
      <c r="E77" s="309"/>
      <c r="F77" s="309"/>
      <c r="G77" s="309"/>
    </row>
    <row r="78" spans="1:8" ht="17.25" customHeight="1">
      <c r="A78" s="314"/>
      <c r="B78" s="314"/>
      <c r="C78" s="308"/>
      <c r="D78" s="310"/>
      <c r="E78" s="308"/>
      <c r="F78" s="308"/>
      <c r="G78" s="308"/>
    </row>
    <row r="79" spans="1:8">
      <c r="A79" s="315"/>
      <c r="B79" s="315"/>
      <c r="C79" s="315"/>
      <c r="D79" s="315"/>
      <c r="E79" s="308"/>
      <c r="F79" s="308"/>
      <c r="G79" s="308"/>
    </row>
    <row r="80" spans="1:8">
      <c r="A80" s="41"/>
    </row>
    <row r="81" spans="1:1">
      <c r="A81" s="42"/>
    </row>
    <row r="82" spans="1:1">
      <c r="A82" s="42"/>
    </row>
    <row r="83" spans="1:1">
      <c r="A83" s="39"/>
    </row>
    <row r="84" spans="1:1">
      <c r="A84" s="43"/>
    </row>
    <row r="85" spans="1:1">
      <c r="A85" s="38"/>
    </row>
    <row r="90" spans="1:1">
      <c r="A90" s="44"/>
    </row>
  </sheetData>
  <mergeCells count="8">
    <mergeCell ref="A78:B78"/>
    <mergeCell ref="A79:D79"/>
    <mergeCell ref="A73:B73"/>
    <mergeCell ref="A1:G1"/>
    <mergeCell ref="A2:G2"/>
    <mergeCell ref="B6:B7"/>
    <mergeCell ref="A61:F61"/>
    <mergeCell ref="A77:C77"/>
  </mergeCells>
  <pageMargins left="0.6692913385826772" right="0.39370078740157483" top="0.51181102362204722" bottom="0.47244094488188981" header="0.31496062992125984" footer="0.31496062992125984"/>
  <pageSetup paperSize="9" scale="68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9"/>
  <sheetViews>
    <sheetView view="pageBreakPreview" zoomScaleNormal="90" zoomScaleSheetLayoutView="100" workbookViewId="0">
      <selection activeCell="C67" sqref="C67"/>
    </sheetView>
  </sheetViews>
  <sheetFormatPr defaultColWidth="9.28515625" defaultRowHeight="12.75"/>
  <cols>
    <col min="1" max="1" width="67.42578125" customWidth="1"/>
    <col min="2" max="2" width="8.28515625" customWidth="1"/>
    <col min="3" max="3" width="12.7109375" customWidth="1"/>
    <col min="4" max="4" width="14.42578125" style="78" customWidth="1"/>
    <col min="5" max="5" width="1.28515625" customWidth="1"/>
    <col min="6" max="6" width="14.5703125" style="78" customWidth="1"/>
    <col min="7" max="7" width="1.28515625" customWidth="1"/>
    <col min="8" max="8" width="1.5703125" customWidth="1"/>
  </cols>
  <sheetData>
    <row r="1" spans="1:8" ht="14.25">
      <c r="A1" s="45" t="str">
        <f>+[1]SCI!A1</f>
        <v xml:space="preserve">ГРУПА СОФАРМА </v>
      </c>
      <c r="B1" s="46"/>
      <c r="C1" s="46"/>
      <c r="D1" s="47"/>
      <c r="E1" s="46"/>
      <c r="F1" s="47"/>
      <c r="G1" s="46"/>
    </row>
    <row r="2" spans="1:8" ht="14.25">
      <c r="A2" s="48" t="s">
        <v>145</v>
      </c>
      <c r="B2" s="49"/>
      <c r="C2" s="49"/>
      <c r="D2" s="50"/>
      <c r="E2" s="49"/>
      <c r="F2" s="50"/>
      <c r="G2" s="49"/>
    </row>
    <row r="3" spans="1:8" ht="15">
      <c r="A3" s="48" t="s">
        <v>197</v>
      </c>
      <c r="B3" s="51"/>
      <c r="C3" s="51"/>
      <c r="D3" s="52"/>
      <c r="E3" s="51"/>
      <c r="F3" s="52"/>
      <c r="G3" s="51"/>
    </row>
    <row r="4" spans="1:8" ht="26.25" customHeight="1">
      <c r="A4" s="53"/>
      <c r="B4" s="258"/>
      <c r="C4" s="322" t="s">
        <v>15</v>
      </c>
      <c r="D4" s="323" t="s">
        <v>198</v>
      </c>
      <c r="E4" s="167"/>
      <c r="F4" s="323" t="s">
        <v>188</v>
      </c>
      <c r="G4" s="167"/>
    </row>
    <row r="5" spans="1:8" ht="12" customHeight="1">
      <c r="B5" s="258"/>
      <c r="C5" s="322"/>
      <c r="D5" s="324"/>
      <c r="E5" s="167"/>
      <c r="F5" s="324"/>
      <c r="G5" s="167"/>
    </row>
    <row r="6" spans="1:8" ht="14.25">
      <c r="A6" s="48" t="s">
        <v>34</v>
      </c>
      <c r="B6" s="11"/>
      <c r="C6" s="11"/>
      <c r="D6" s="54"/>
      <c r="E6" s="11"/>
      <c r="F6" s="54"/>
      <c r="G6" s="11"/>
    </row>
    <row r="7" spans="1:8" ht="14.25">
      <c r="A7" s="48" t="s">
        <v>35</v>
      </c>
      <c r="B7" s="55"/>
      <c r="C7" s="55"/>
      <c r="D7" s="56"/>
      <c r="E7" s="55"/>
      <c r="F7" s="56"/>
      <c r="G7" s="55"/>
    </row>
    <row r="8" spans="1:8" ht="15">
      <c r="A8" s="57" t="s">
        <v>36</v>
      </c>
      <c r="B8" s="58"/>
      <c r="C8" s="58">
        <v>14</v>
      </c>
      <c r="D8" s="168">
        <v>359236</v>
      </c>
      <c r="E8" s="58"/>
      <c r="F8" s="168">
        <v>357624</v>
      </c>
      <c r="G8" s="58"/>
    </row>
    <row r="9" spans="1:8" ht="15">
      <c r="A9" s="60" t="s">
        <v>37</v>
      </c>
      <c r="B9" s="58"/>
      <c r="C9" s="58">
        <v>15</v>
      </c>
      <c r="D9" s="168">
        <v>58836</v>
      </c>
      <c r="E9" s="58"/>
      <c r="F9" s="168">
        <v>57829</v>
      </c>
      <c r="G9" s="58"/>
    </row>
    <row r="10" spans="1:8" ht="15">
      <c r="A10" s="60" t="s">
        <v>116</v>
      </c>
      <c r="B10" s="58"/>
      <c r="C10" s="58">
        <v>15</v>
      </c>
      <c r="D10" s="168">
        <v>4089</v>
      </c>
      <c r="E10" s="58"/>
      <c r="F10" s="168">
        <v>3439</v>
      </c>
      <c r="G10" s="58"/>
    </row>
    <row r="11" spans="1:8" ht="15">
      <c r="A11" s="57" t="s">
        <v>38</v>
      </c>
      <c r="B11" s="58"/>
      <c r="C11" s="58">
        <v>16</v>
      </c>
      <c r="D11" s="168">
        <v>11198</v>
      </c>
      <c r="E11" s="58"/>
      <c r="F11" s="168">
        <v>11198</v>
      </c>
      <c r="G11" s="58"/>
    </row>
    <row r="12" spans="1:8" ht="15">
      <c r="A12" s="62" t="s">
        <v>119</v>
      </c>
      <c r="B12" s="58"/>
      <c r="C12" s="58">
        <v>17</v>
      </c>
      <c r="D12" s="168">
        <v>237890</v>
      </c>
      <c r="E12" s="58"/>
      <c r="F12" s="168">
        <v>231292</v>
      </c>
      <c r="G12" s="58"/>
    </row>
    <row r="13" spans="1:8" ht="15">
      <c r="A13" s="60" t="s">
        <v>138</v>
      </c>
      <c r="B13" s="58"/>
      <c r="C13" s="58">
        <v>18</v>
      </c>
      <c r="D13" s="168">
        <v>11873</v>
      </c>
      <c r="E13" s="58"/>
      <c r="F13" s="168">
        <v>3942</v>
      </c>
      <c r="G13" s="58"/>
    </row>
    <row r="14" spans="1:8" ht="15">
      <c r="A14" s="62" t="s">
        <v>99</v>
      </c>
      <c r="B14" s="58"/>
      <c r="C14" s="58">
        <v>19</v>
      </c>
      <c r="D14" s="168">
        <v>32646</v>
      </c>
      <c r="E14" s="58"/>
      <c r="F14" s="168">
        <v>53353</v>
      </c>
      <c r="G14" s="58"/>
      <c r="H14" s="120"/>
    </row>
    <row r="15" spans="1:8" ht="15">
      <c r="A15" s="62" t="s">
        <v>100</v>
      </c>
      <c r="B15" s="58"/>
      <c r="C15" s="58">
        <v>20</v>
      </c>
      <c r="D15" s="168">
        <v>6223</v>
      </c>
      <c r="E15" s="58"/>
      <c r="F15" s="168">
        <v>5604</v>
      </c>
      <c r="G15" s="58"/>
    </row>
    <row r="16" spans="1:8" ht="15">
      <c r="A16" s="60" t="s">
        <v>95</v>
      </c>
      <c r="B16" s="70"/>
      <c r="C16" s="70"/>
      <c r="D16" s="168">
        <v>3091</v>
      </c>
      <c r="E16" s="70"/>
      <c r="F16" s="168">
        <v>2818</v>
      </c>
      <c r="G16" s="70"/>
    </row>
    <row r="17" spans="1:10" ht="14.25" customHeight="1">
      <c r="A17" s="63"/>
      <c r="B17" s="55"/>
      <c r="C17" s="55"/>
      <c r="D17" s="64">
        <f>SUM(D8:D16)</f>
        <v>725082</v>
      </c>
      <c r="E17" s="55"/>
      <c r="F17" s="274">
        <f>F8+F9+F10+F11+F12+F13+F14+F15+F16</f>
        <v>727099</v>
      </c>
      <c r="G17" s="55"/>
    </row>
    <row r="18" spans="1:10" ht="15">
      <c r="A18" s="48" t="s">
        <v>39</v>
      </c>
      <c r="B18" s="55"/>
      <c r="C18" s="55"/>
      <c r="D18" s="295"/>
      <c r="E18" s="55"/>
      <c r="F18" s="265"/>
      <c r="G18" s="55"/>
      <c r="H18" s="117"/>
    </row>
    <row r="19" spans="1:10" ht="15">
      <c r="A19" s="57" t="s">
        <v>40</v>
      </c>
      <c r="B19" s="58"/>
      <c r="C19" s="58">
        <v>21</v>
      </c>
      <c r="D19" s="168">
        <v>361646</v>
      </c>
      <c r="E19" s="58"/>
      <c r="F19" s="168">
        <v>339333</v>
      </c>
      <c r="G19" s="58"/>
    </row>
    <row r="20" spans="1:10" ht="15">
      <c r="A20" s="57" t="s">
        <v>41</v>
      </c>
      <c r="B20" s="58"/>
      <c r="C20" s="121">
        <v>22</v>
      </c>
      <c r="D20" s="168">
        <v>310671</v>
      </c>
      <c r="E20" s="121"/>
      <c r="F20" s="168">
        <v>264955</v>
      </c>
      <c r="G20" s="121"/>
    </row>
    <row r="21" spans="1:10" ht="15">
      <c r="A21" s="57" t="s">
        <v>42</v>
      </c>
      <c r="B21" s="58"/>
      <c r="C21" s="121">
        <v>23</v>
      </c>
      <c r="D21" s="168">
        <v>14993</v>
      </c>
      <c r="E21" s="121"/>
      <c r="F21" s="168">
        <v>14905</v>
      </c>
      <c r="G21" s="121"/>
      <c r="H21" s="61"/>
      <c r="J21" s="61"/>
    </row>
    <row r="22" spans="1:10" ht="15">
      <c r="A22" s="57" t="s">
        <v>120</v>
      </c>
      <c r="B22" s="58"/>
      <c r="C22" s="58">
        <v>24</v>
      </c>
      <c r="D22" s="168">
        <v>181883</v>
      </c>
      <c r="E22" s="58"/>
      <c r="F22" s="168">
        <v>38991</v>
      </c>
      <c r="G22" s="58"/>
    </row>
    <row r="23" spans="1:10" ht="15">
      <c r="A23" s="57" t="s">
        <v>43</v>
      </c>
      <c r="B23" s="58"/>
      <c r="C23" s="58">
        <v>25</v>
      </c>
      <c r="D23" s="168">
        <v>27813</v>
      </c>
      <c r="E23" s="58"/>
      <c r="F23" s="168">
        <v>128879</v>
      </c>
      <c r="G23" s="58"/>
    </row>
    <row r="24" spans="1:10" ht="14.25">
      <c r="A24" s="48"/>
      <c r="B24" s="55"/>
      <c r="C24" s="58"/>
      <c r="D24" s="64">
        <f>SUM(D19:D23)</f>
        <v>897006</v>
      </c>
      <c r="E24" s="58"/>
      <c r="F24" s="64">
        <f>SUM(F19:F23)</f>
        <v>787063</v>
      </c>
      <c r="G24" s="58"/>
    </row>
    <row r="25" spans="1:10" ht="6.75" customHeight="1">
      <c r="A25" s="48"/>
      <c r="B25" s="55"/>
      <c r="C25" s="58"/>
      <c r="D25" s="65"/>
      <c r="E25" s="58"/>
      <c r="F25" s="65"/>
      <c r="G25" s="58"/>
    </row>
    <row r="26" spans="1:10" ht="15" thickBot="1">
      <c r="A26" s="48" t="s">
        <v>44</v>
      </c>
      <c r="B26" s="55"/>
      <c r="C26" s="58"/>
      <c r="D26" s="67">
        <f>SUM(D24,D17)</f>
        <v>1622088</v>
      </c>
      <c r="E26" s="58"/>
      <c r="F26" s="67">
        <f>SUM(F24,F17)</f>
        <v>1514162</v>
      </c>
      <c r="G26" s="58"/>
      <c r="H26" s="118"/>
    </row>
    <row r="27" spans="1:10" ht="8.25" customHeight="1" thickTop="1">
      <c r="A27" s="48"/>
      <c r="B27" s="55"/>
      <c r="C27" s="55"/>
      <c r="D27" s="65"/>
      <c r="E27" s="55"/>
      <c r="F27" s="65"/>
      <c r="G27" s="55"/>
    </row>
    <row r="28" spans="1:10" ht="14.25">
      <c r="A28" s="48" t="s">
        <v>45</v>
      </c>
      <c r="B28" s="11"/>
      <c r="C28" s="11"/>
      <c r="D28" s="65"/>
      <c r="E28" s="11"/>
      <c r="F28" s="65"/>
      <c r="G28" s="11"/>
    </row>
    <row r="29" spans="1:10" ht="28.5">
      <c r="A29" s="69" t="s">
        <v>117</v>
      </c>
      <c r="B29" s="11"/>
      <c r="C29" s="11"/>
      <c r="D29" s="68"/>
      <c r="E29" s="11"/>
      <c r="F29" s="68"/>
      <c r="G29" s="11"/>
    </row>
    <row r="30" spans="1:10" ht="15">
      <c r="A30" s="166" t="s">
        <v>46</v>
      </c>
      <c r="B30" s="70"/>
      <c r="C30" s="70"/>
      <c r="D30" s="168">
        <v>179100</v>
      </c>
      <c r="E30" s="70"/>
      <c r="F30" s="168">
        <v>172591</v>
      </c>
      <c r="G30" s="70"/>
    </row>
    <row r="31" spans="1:10" ht="15">
      <c r="A31" s="57" t="s">
        <v>47</v>
      </c>
      <c r="B31" s="70"/>
      <c r="C31" s="70"/>
      <c r="D31" s="168">
        <v>190209</v>
      </c>
      <c r="E31" s="70"/>
      <c r="F31" s="168">
        <v>167987</v>
      </c>
      <c r="G31" s="70"/>
      <c r="J31" s="255"/>
    </row>
    <row r="32" spans="1:10" ht="15">
      <c r="A32" s="273" t="s">
        <v>164</v>
      </c>
      <c r="B32" s="70"/>
      <c r="C32" s="70"/>
      <c r="D32" s="168">
        <v>162</v>
      </c>
      <c r="E32" s="70"/>
      <c r="F32" s="168">
        <v>1857</v>
      </c>
      <c r="G32" s="70"/>
      <c r="J32" s="255"/>
    </row>
    <row r="33" spans="1:10" ht="15">
      <c r="A33" s="57" t="s">
        <v>114</v>
      </c>
      <c r="B33" s="70"/>
      <c r="D33" s="168">
        <f>426099</f>
        <v>426099</v>
      </c>
      <c r="E33" s="70"/>
      <c r="F33" s="168">
        <f>395897</f>
        <v>395897</v>
      </c>
      <c r="G33" s="70"/>
      <c r="H33" s="120"/>
      <c r="J33" s="255"/>
    </row>
    <row r="34" spans="1:10" ht="14.25">
      <c r="A34" s="48"/>
      <c r="B34" s="55"/>
      <c r="C34" s="70">
        <v>26</v>
      </c>
      <c r="D34" s="71">
        <f>SUM(D30:D33)</f>
        <v>795570</v>
      </c>
      <c r="E34" s="58"/>
      <c r="F34" s="71">
        <f>SUM(F30:F33)</f>
        <v>738332</v>
      </c>
      <c r="G34" s="58"/>
    </row>
    <row r="35" spans="1:10" ht="9" customHeight="1">
      <c r="A35" s="48"/>
      <c r="B35" s="55"/>
      <c r="C35" s="58"/>
      <c r="D35" s="72"/>
      <c r="E35" s="58"/>
      <c r="F35" s="72"/>
      <c r="G35" s="58"/>
    </row>
    <row r="36" spans="1:10" ht="14.25">
      <c r="A36" s="73" t="s">
        <v>48</v>
      </c>
      <c r="B36" s="55"/>
      <c r="C36" s="58"/>
      <c r="D36" s="74">
        <v>16864</v>
      </c>
      <c r="E36" s="58"/>
      <c r="F36" s="74">
        <v>15294</v>
      </c>
      <c r="G36" s="58"/>
    </row>
    <row r="37" spans="1:10" ht="7.5" customHeight="1">
      <c r="A37" s="73"/>
      <c r="B37" s="55"/>
      <c r="C37" s="58"/>
      <c r="D37" s="72"/>
      <c r="E37" s="58"/>
      <c r="F37" s="275"/>
      <c r="G37" s="58"/>
    </row>
    <row r="38" spans="1:10" ht="14.25">
      <c r="A38" s="75" t="s">
        <v>49</v>
      </c>
      <c r="B38" s="55"/>
      <c r="C38" s="58">
        <v>26</v>
      </c>
      <c r="D38" s="74">
        <f>D36+D34</f>
        <v>812434</v>
      </c>
      <c r="E38" s="58"/>
      <c r="F38" s="276">
        <f>F34+F36</f>
        <v>753626</v>
      </c>
      <c r="G38" s="58"/>
    </row>
    <row r="39" spans="1:10" ht="9" customHeight="1">
      <c r="A39" s="75"/>
      <c r="B39" s="55"/>
      <c r="C39" s="58"/>
      <c r="D39" s="72"/>
      <c r="E39" s="58"/>
      <c r="F39" s="72"/>
      <c r="G39" s="58"/>
    </row>
    <row r="40" spans="1:10" ht="15">
      <c r="A40" s="76" t="s">
        <v>50</v>
      </c>
      <c r="B40" s="55"/>
      <c r="C40" s="55"/>
      <c r="D40" s="66"/>
      <c r="E40" s="55"/>
      <c r="F40" s="66"/>
      <c r="G40" s="55"/>
    </row>
    <row r="41" spans="1:10" ht="15">
      <c r="A41" s="48" t="s">
        <v>51</v>
      </c>
      <c r="B41" s="70"/>
      <c r="C41" s="70"/>
      <c r="D41" s="66"/>
      <c r="E41" s="70"/>
      <c r="F41" s="66"/>
      <c r="G41" s="70"/>
    </row>
    <row r="42" spans="1:10" ht="15">
      <c r="A42" s="57" t="s">
        <v>52</v>
      </c>
      <c r="B42" s="70"/>
      <c r="C42" s="70">
        <v>27</v>
      </c>
      <c r="D42" s="59">
        <v>53680</v>
      </c>
      <c r="E42" s="70"/>
      <c r="F42" s="59">
        <v>56462</v>
      </c>
      <c r="G42" s="70"/>
    </row>
    <row r="43" spans="1:10" ht="15">
      <c r="A43" s="60" t="s">
        <v>53</v>
      </c>
      <c r="B43" s="70"/>
      <c r="C43" s="70"/>
      <c r="D43" s="59">
        <v>4992</v>
      </c>
      <c r="E43" s="70"/>
      <c r="F43" s="59">
        <v>4415</v>
      </c>
      <c r="G43" s="70"/>
    </row>
    <row r="44" spans="1:10" ht="15">
      <c r="A44" s="60" t="s">
        <v>156</v>
      </c>
      <c r="B44" s="70"/>
      <c r="C44" s="70">
        <v>28</v>
      </c>
      <c r="D44" s="59">
        <v>16496</v>
      </c>
      <c r="E44" s="70"/>
      <c r="F44" s="59">
        <v>16914</v>
      </c>
      <c r="G44" s="70"/>
    </row>
    <row r="45" spans="1:10" ht="15.75" customHeight="1">
      <c r="A45" s="57" t="s">
        <v>112</v>
      </c>
      <c r="B45" s="70"/>
      <c r="C45" s="70">
        <v>29</v>
      </c>
      <c r="D45" s="59">
        <v>8408</v>
      </c>
      <c r="E45" s="70"/>
      <c r="F45" s="59">
        <v>8352</v>
      </c>
      <c r="G45" s="70"/>
      <c r="H45" s="120"/>
    </row>
    <row r="46" spans="1:10" ht="15">
      <c r="A46" s="77" t="s">
        <v>151</v>
      </c>
      <c r="B46" s="70"/>
      <c r="C46" s="70">
        <v>30</v>
      </c>
      <c r="D46" s="59">
        <v>58024</v>
      </c>
      <c r="E46" s="70"/>
      <c r="F46" s="59">
        <v>54729</v>
      </c>
      <c r="G46" s="70"/>
    </row>
    <row r="47" spans="1:10" ht="15">
      <c r="A47" s="77" t="s">
        <v>113</v>
      </c>
      <c r="B47" s="70"/>
      <c r="C47" s="70">
        <v>31</v>
      </c>
      <c r="D47" s="59">
        <v>4790</v>
      </c>
      <c r="E47" s="70"/>
      <c r="F47" s="59">
        <v>4931</v>
      </c>
      <c r="G47" s="70"/>
    </row>
    <row r="48" spans="1:10" ht="15">
      <c r="A48" s="57" t="s">
        <v>54</v>
      </c>
      <c r="B48" s="70"/>
      <c r="C48" s="70">
        <v>32</v>
      </c>
      <c r="D48" s="59">
        <v>5543</v>
      </c>
      <c r="E48" s="70"/>
      <c r="F48" s="59">
        <v>5543</v>
      </c>
      <c r="G48" s="70"/>
    </row>
    <row r="49" spans="1:11" ht="15">
      <c r="A49" s="63"/>
      <c r="B49" s="55"/>
      <c r="C49" s="70"/>
      <c r="D49" s="247">
        <f>SUM(D42:D48)</f>
        <v>151933</v>
      </c>
      <c r="E49" s="70"/>
      <c r="F49" s="247">
        <f>SUM(F42:F48)</f>
        <v>151346</v>
      </c>
      <c r="G49" s="70"/>
      <c r="H49" s="78"/>
    </row>
    <row r="50" spans="1:11" ht="14.25" customHeight="1"/>
    <row r="51" spans="1:11" ht="15">
      <c r="A51" s="48" t="s">
        <v>55</v>
      </c>
      <c r="B51" s="79"/>
      <c r="C51" s="79"/>
      <c r="D51" s="80"/>
      <c r="E51" s="79"/>
      <c r="F51" s="80"/>
      <c r="G51" s="79"/>
    </row>
    <row r="52" spans="1:11" s="120" customFormat="1" ht="15">
      <c r="A52" s="77" t="s">
        <v>104</v>
      </c>
      <c r="B52" s="58"/>
      <c r="C52" s="58">
        <v>33</v>
      </c>
      <c r="D52" s="59">
        <v>236253</v>
      </c>
      <c r="E52" s="58"/>
      <c r="F52" s="59">
        <v>200478</v>
      </c>
      <c r="G52" s="58"/>
    </row>
    <row r="53" spans="1:11" ht="15">
      <c r="A53" s="77" t="s">
        <v>56</v>
      </c>
      <c r="B53" s="58"/>
      <c r="C53" s="58">
        <v>27</v>
      </c>
      <c r="D53" s="59">
        <v>5082</v>
      </c>
      <c r="E53" s="58"/>
      <c r="F53" s="59">
        <v>6132</v>
      </c>
      <c r="G53" s="58"/>
    </row>
    <row r="54" spans="1:11" ht="15">
      <c r="A54" s="77" t="s">
        <v>57</v>
      </c>
      <c r="B54" s="58"/>
      <c r="C54" s="58">
        <v>34</v>
      </c>
      <c r="D54" s="59">
        <v>203054</v>
      </c>
      <c r="E54" s="58"/>
      <c r="F54" s="59">
        <v>193932</v>
      </c>
      <c r="G54" s="58"/>
    </row>
    <row r="55" spans="1:11" ht="15">
      <c r="A55" s="77" t="s">
        <v>58</v>
      </c>
      <c r="B55" s="58"/>
      <c r="C55" s="58">
        <v>35</v>
      </c>
      <c r="D55" s="59">
        <v>102653</v>
      </c>
      <c r="E55" s="121"/>
      <c r="F55" s="59">
        <v>101063</v>
      </c>
      <c r="G55" s="121"/>
      <c r="H55" s="61"/>
      <c r="I55" s="61"/>
    </row>
    <row r="56" spans="1:11" ht="15">
      <c r="A56" s="77" t="s">
        <v>157</v>
      </c>
      <c r="B56" s="58"/>
      <c r="C56" s="58">
        <v>30</v>
      </c>
      <c r="D56" s="59">
        <v>13089</v>
      </c>
      <c r="E56" s="58"/>
      <c r="F56" s="59">
        <v>13424</v>
      </c>
      <c r="G56" s="58"/>
    </row>
    <row r="57" spans="1:11" ht="15">
      <c r="A57" s="81" t="s">
        <v>59</v>
      </c>
      <c r="B57" s="58"/>
      <c r="C57" s="58">
        <v>37</v>
      </c>
      <c r="D57" s="59">
        <v>24896</v>
      </c>
      <c r="E57" s="58"/>
      <c r="F57" s="59">
        <v>24385</v>
      </c>
      <c r="G57" s="58"/>
      <c r="H57" s="61"/>
      <c r="I57" s="61"/>
    </row>
    <row r="58" spans="1:11" ht="15">
      <c r="A58" s="77" t="s">
        <v>60</v>
      </c>
      <c r="B58" s="58"/>
      <c r="C58" s="58">
        <v>38</v>
      </c>
      <c r="D58" s="59">
        <v>8153</v>
      </c>
      <c r="E58" s="58"/>
      <c r="F58" s="59">
        <v>8485</v>
      </c>
      <c r="G58" s="58"/>
    </row>
    <row r="59" spans="1:11" ht="15">
      <c r="A59" s="77" t="s">
        <v>61</v>
      </c>
      <c r="B59" s="58"/>
      <c r="C59" s="58">
        <v>39</v>
      </c>
      <c r="D59" s="59">
        <v>64541</v>
      </c>
      <c r="E59" s="58"/>
      <c r="F59" s="59">
        <v>61291</v>
      </c>
      <c r="G59" s="58"/>
      <c r="K59" s="78"/>
    </row>
    <row r="60" spans="1:11" ht="14.25">
      <c r="A60" s="48"/>
      <c r="B60" s="55"/>
      <c r="C60" s="55"/>
      <c r="D60" s="71">
        <f>SUM(D52:D59)</f>
        <v>657721</v>
      </c>
      <c r="E60" s="55"/>
      <c r="F60" s="71">
        <f>SUM(F52:F59)</f>
        <v>609190</v>
      </c>
      <c r="G60" s="55"/>
      <c r="H60" s="78"/>
    </row>
    <row r="61" spans="1:11" ht="7.5" customHeight="1">
      <c r="A61" s="48"/>
      <c r="B61" s="55"/>
      <c r="C61" s="55"/>
      <c r="D61" s="72"/>
      <c r="E61" s="55"/>
      <c r="F61" s="72"/>
      <c r="G61" s="55"/>
    </row>
    <row r="62" spans="1:11" ht="14.25">
      <c r="A62" s="76" t="s">
        <v>62</v>
      </c>
      <c r="B62" s="55"/>
      <c r="C62" s="55"/>
      <c r="D62" s="74">
        <f>D49+D60</f>
        <v>809654</v>
      </c>
      <c r="E62" s="55"/>
      <c r="F62" s="276">
        <f>F49+F60</f>
        <v>760536</v>
      </c>
      <c r="G62" s="55"/>
      <c r="H62" s="78"/>
    </row>
    <row r="63" spans="1:11" ht="6.75" customHeight="1">
      <c r="A63" s="82"/>
      <c r="B63" s="55"/>
      <c r="C63" s="55"/>
      <c r="D63" s="72"/>
      <c r="E63" s="55"/>
      <c r="F63" s="275"/>
      <c r="G63" s="55"/>
    </row>
    <row r="64" spans="1:11" ht="15" thickBot="1">
      <c r="A64" s="48" t="s">
        <v>63</v>
      </c>
      <c r="B64" s="55"/>
      <c r="C64" s="55"/>
      <c r="D64" s="67">
        <f>D62+D38</f>
        <v>1622088</v>
      </c>
      <c r="E64" s="55"/>
      <c r="F64" s="277">
        <f>F38+F49+F60</f>
        <v>1514162</v>
      </c>
      <c r="G64" s="55"/>
    </row>
    <row r="65" spans="1:10" ht="15.75" thickTop="1">
      <c r="A65" s="57"/>
      <c r="B65" s="58"/>
      <c r="C65" s="83"/>
      <c r="D65" s="125"/>
      <c r="E65" s="83"/>
      <c r="F65" s="125"/>
      <c r="G65" s="83"/>
      <c r="J65" s="78"/>
    </row>
    <row r="66" spans="1:10" ht="15">
      <c r="A66" s="57"/>
      <c r="B66" s="58"/>
      <c r="C66" s="83"/>
      <c r="D66" s="125"/>
      <c r="E66" s="83"/>
      <c r="F66" s="125"/>
      <c r="G66" s="83"/>
    </row>
    <row r="67" spans="1:10" ht="15">
      <c r="A67" s="338" t="s">
        <v>207</v>
      </c>
      <c r="B67" s="339"/>
      <c r="C67" s="340"/>
      <c r="D67" s="125"/>
      <c r="E67" s="83"/>
      <c r="F67" s="125"/>
      <c r="G67" s="83"/>
    </row>
    <row r="68" spans="1:10" ht="15">
      <c r="A68" s="321"/>
      <c r="B68" s="321"/>
      <c r="C68" s="321"/>
      <c r="D68" s="321"/>
      <c r="E68" s="83"/>
      <c r="F68" s="125"/>
      <c r="G68" s="83"/>
    </row>
    <row r="69" spans="1:10" ht="15">
      <c r="A69" s="321"/>
      <c r="B69" s="321"/>
      <c r="C69" s="321"/>
      <c r="D69" s="321"/>
      <c r="E69" s="84"/>
      <c r="F69" s="85"/>
      <c r="G69" s="84"/>
    </row>
    <row r="70" spans="1:10" ht="17.25" customHeight="1">
      <c r="A70" s="40"/>
      <c r="B70" s="40"/>
      <c r="C70" s="40"/>
      <c r="D70" s="86"/>
      <c r="E70" s="40"/>
      <c r="F70" s="86"/>
      <c r="G70" s="40"/>
    </row>
    <row r="71" spans="1:10" ht="8.25" customHeight="1">
      <c r="A71" s="40"/>
      <c r="B71" s="40"/>
      <c r="C71" s="40"/>
      <c r="D71" s="86"/>
      <c r="E71" s="40"/>
      <c r="F71" s="86"/>
      <c r="G71" s="40"/>
    </row>
    <row r="72" spans="1:10" s="2" customFormat="1" ht="15">
      <c r="A72" s="34" t="s">
        <v>32</v>
      </c>
      <c r="B72" s="6"/>
      <c r="C72" s="6"/>
      <c r="D72" s="87"/>
      <c r="E72" s="6"/>
      <c r="F72" s="87"/>
      <c r="G72" s="6"/>
    </row>
    <row r="73" spans="1:10" s="2" customFormat="1" ht="15">
      <c r="A73" s="35" t="s">
        <v>33</v>
      </c>
      <c r="B73" s="6"/>
      <c r="C73" s="6"/>
      <c r="D73" s="87"/>
      <c r="E73" s="6"/>
      <c r="F73" s="87"/>
      <c r="G73" s="6"/>
    </row>
    <row r="74" spans="1:10" s="2" customFormat="1" ht="9" customHeight="1">
      <c r="A74" s="35"/>
      <c r="B74" s="6"/>
      <c r="C74" s="6"/>
      <c r="D74" s="87"/>
      <c r="E74" s="6"/>
      <c r="F74" s="87"/>
      <c r="G74" s="6"/>
    </row>
    <row r="75" spans="1:10" s="2" customFormat="1" ht="7.5" customHeight="1">
      <c r="A75" s="35"/>
      <c r="B75" s="6"/>
      <c r="C75" s="6"/>
      <c r="D75" s="87"/>
      <c r="E75" s="6"/>
      <c r="F75" s="87"/>
      <c r="G75" s="6"/>
    </row>
    <row r="76" spans="1:10" s="2" customFormat="1" ht="15">
      <c r="A76" s="36" t="s">
        <v>5</v>
      </c>
      <c r="B76" s="6"/>
      <c r="C76" s="6"/>
      <c r="D76" s="87"/>
      <c r="E76" s="6"/>
      <c r="F76" s="87"/>
      <c r="G76" s="6"/>
    </row>
    <row r="77" spans="1:10" s="2" customFormat="1" ht="15">
      <c r="A77" s="37" t="s">
        <v>6</v>
      </c>
      <c r="B77" s="6"/>
      <c r="C77" s="6"/>
      <c r="D77" s="87"/>
      <c r="E77" s="6"/>
      <c r="F77" s="87"/>
      <c r="G77" s="6"/>
    </row>
    <row r="78" spans="1:10" s="2" customFormat="1" ht="10.5" customHeight="1">
      <c r="A78" s="38"/>
      <c r="B78" s="6"/>
      <c r="C78" s="6"/>
      <c r="D78" s="87"/>
      <c r="E78" s="6"/>
      <c r="F78" s="87"/>
      <c r="G78" s="6"/>
    </row>
    <row r="79" spans="1:10" ht="15">
      <c r="A79" s="39" t="s">
        <v>109</v>
      </c>
    </row>
    <row r="80" spans="1:10" ht="15">
      <c r="A80" s="127" t="s">
        <v>110</v>
      </c>
    </row>
    <row r="81" spans="1:8" ht="15">
      <c r="A81" s="271"/>
    </row>
    <row r="82" spans="1:8" ht="15">
      <c r="A82" s="88"/>
    </row>
    <row r="83" spans="1:8" ht="15">
      <c r="A83" s="314"/>
      <c r="B83" s="314"/>
      <c r="C83" s="308"/>
      <c r="D83" s="310"/>
      <c r="E83" s="308"/>
      <c r="F83" s="308"/>
      <c r="G83" s="308"/>
      <c r="H83" s="308"/>
    </row>
    <row r="84" spans="1:8" ht="15">
      <c r="A84" s="307"/>
      <c r="B84" s="308"/>
      <c r="C84" s="308"/>
      <c r="D84" s="310"/>
      <c r="E84" s="308"/>
      <c r="F84" s="308"/>
      <c r="G84" s="308"/>
      <c r="H84" s="308"/>
    </row>
    <row r="85" spans="1:8" ht="15">
      <c r="A85" s="307"/>
      <c r="B85" s="308"/>
      <c r="C85" s="308"/>
      <c r="D85" s="310"/>
      <c r="E85" s="308"/>
      <c r="F85" s="308"/>
      <c r="G85" s="308"/>
      <c r="H85" s="311"/>
    </row>
    <row r="86" spans="1:8" ht="15">
      <c r="A86" s="307"/>
      <c r="B86" s="308"/>
      <c r="C86" s="308"/>
      <c r="D86" s="310"/>
      <c r="E86" s="312"/>
      <c r="F86" s="312"/>
      <c r="G86" s="312"/>
    </row>
    <row r="87" spans="1:8" ht="15">
      <c r="A87" s="314"/>
      <c r="B87" s="314"/>
      <c r="C87" s="314"/>
      <c r="D87" s="310"/>
      <c r="E87" s="309"/>
      <c r="F87" s="309"/>
      <c r="G87" s="309"/>
    </row>
    <row r="88" spans="1:8" ht="15">
      <c r="A88" s="314"/>
      <c r="B88" s="314"/>
      <c r="C88" s="308"/>
      <c r="D88" s="310"/>
      <c r="E88" s="308"/>
      <c r="F88" s="308"/>
      <c r="G88" s="308"/>
    </row>
    <row r="89" spans="1:8" ht="15">
      <c r="A89" s="315"/>
      <c r="B89" s="315"/>
      <c r="C89" s="315"/>
      <c r="D89" s="315"/>
      <c r="E89" s="308"/>
      <c r="F89" s="308"/>
      <c r="G89" s="308"/>
    </row>
  </sheetData>
  <mergeCells count="8">
    <mergeCell ref="A89:D89"/>
    <mergeCell ref="A83:B83"/>
    <mergeCell ref="A68:D69"/>
    <mergeCell ref="C4:C5"/>
    <mergeCell ref="F4:F5"/>
    <mergeCell ref="D4:D5"/>
    <mergeCell ref="A87:C87"/>
    <mergeCell ref="A88:B88"/>
  </mergeCells>
  <pageMargins left="0.70866141732283472" right="0.70866141732283472" top="0.47244094488188981" bottom="0.47244094488188981" header="0.31496062992125984" footer="0.31496062992125984"/>
  <pageSetup paperSize="9" scale="62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6"/>
  <sheetViews>
    <sheetView view="pageBreakPreview" topLeftCell="A58" zoomScaleNormal="100" zoomScaleSheetLayoutView="100" workbookViewId="0">
      <selection activeCell="A58" sqref="A58:D58"/>
    </sheetView>
  </sheetViews>
  <sheetFormatPr defaultColWidth="2.5703125" defaultRowHeight="15.75"/>
  <cols>
    <col min="1" max="1" width="57.85546875" style="106" customWidth="1"/>
    <col min="2" max="2" width="13.7109375" style="102" customWidth="1"/>
    <col min="3" max="3" width="13.5703125" style="102" customWidth="1"/>
    <col min="4" max="4" width="2.28515625" style="102" customWidth="1"/>
    <col min="5" max="5" width="13.5703125" style="102" customWidth="1"/>
    <col min="6" max="6" width="8.7109375" style="102" bestFit="1" customWidth="1"/>
    <col min="7" max="29" width="11.5703125" style="92" customWidth="1"/>
    <col min="30" max="16384" width="2.5703125" style="92"/>
  </cols>
  <sheetData>
    <row r="1" spans="1:7" s="89" customFormat="1" ht="15">
      <c r="A1" s="115" t="str">
        <f>[1]SFP!A1</f>
        <v xml:space="preserve">ГРУПА СОФАРМА </v>
      </c>
      <c r="B1" s="132"/>
      <c r="C1" s="132"/>
      <c r="D1" s="132"/>
      <c r="E1" s="132"/>
      <c r="F1" s="133"/>
    </row>
    <row r="2" spans="1:7" s="90" customFormat="1" ht="15">
      <c r="A2" s="116" t="s">
        <v>146</v>
      </c>
      <c r="B2" s="134"/>
      <c r="C2" s="134"/>
      <c r="D2" s="134"/>
      <c r="E2" s="134"/>
      <c r="F2" s="133"/>
    </row>
    <row r="3" spans="1:7" s="90" customFormat="1" ht="15">
      <c r="A3" s="48" t="s">
        <v>191</v>
      </c>
      <c r="B3" s="135"/>
      <c r="C3" s="135"/>
      <c r="D3" s="135"/>
      <c r="E3" s="135"/>
      <c r="F3" s="135"/>
    </row>
    <row r="4" spans="1:7" ht="30">
      <c r="B4" s="136" t="s">
        <v>15</v>
      </c>
      <c r="C4" s="263" t="s">
        <v>193</v>
      </c>
      <c r="D4" s="261"/>
      <c r="E4" s="263" t="s">
        <v>192</v>
      </c>
      <c r="F4" s="91"/>
    </row>
    <row r="5" spans="1:7" ht="20.25">
      <c r="A5" s="137"/>
      <c r="B5" s="93"/>
      <c r="C5" s="104" t="s">
        <v>64</v>
      </c>
      <c r="D5" s="261"/>
      <c r="E5" s="104" t="s">
        <v>64</v>
      </c>
      <c r="F5" s="91"/>
    </row>
    <row r="6" spans="1:7" ht="20.25">
      <c r="A6" s="137"/>
      <c r="B6" s="93"/>
      <c r="C6" s="94"/>
      <c r="D6" s="93"/>
      <c r="E6" s="94"/>
      <c r="F6" s="91"/>
    </row>
    <row r="7" spans="1:7" ht="15">
      <c r="A7" s="138" t="s">
        <v>65</v>
      </c>
      <c r="B7" s="95"/>
      <c r="C7" s="101"/>
      <c r="D7" s="95"/>
      <c r="E7" s="101"/>
      <c r="F7" s="96"/>
    </row>
    <row r="8" spans="1:7" ht="15">
      <c r="A8" s="139" t="s">
        <v>66</v>
      </c>
      <c r="B8" s="131"/>
      <c r="C8" s="112">
        <v>556337</v>
      </c>
      <c r="D8" s="95"/>
      <c r="E8" s="112">
        <v>505136</v>
      </c>
      <c r="F8" s="112"/>
      <c r="G8" s="96"/>
    </row>
    <row r="9" spans="1:7" ht="15">
      <c r="A9" s="139" t="s">
        <v>67</v>
      </c>
      <c r="B9" s="131"/>
      <c r="C9" s="112">
        <v>-500940</v>
      </c>
      <c r="D9" s="95"/>
      <c r="E9" s="112">
        <v>-433645</v>
      </c>
      <c r="F9" s="112"/>
      <c r="G9" s="96"/>
    </row>
    <row r="10" spans="1:7" ht="16.149999999999999" customHeight="1">
      <c r="A10" s="139" t="s">
        <v>68</v>
      </c>
      <c r="B10" s="131"/>
      <c r="C10" s="112">
        <v>-44699</v>
      </c>
      <c r="D10" s="95"/>
      <c r="E10" s="112">
        <v>-38827</v>
      </c>
      <c r="F10" s="112"/>
      <c r="G10" s="96"/>
    </row>
    <row r="11" spans="1:7" s="97" customFormat="1" ht="15">
      <c r="A11" s="139" t="s">
        <v>69</v>
      </c>
      <c r="B11" s="131"/>
      <c r="C11" s="112">
        <v>-16758</v>
      </c>
      <c r="D11" s="95"/>
      <c r="E11" s="112">
        <v>-18987</v>
      </c>
      <c r="F11" s="112"/>
      <c r="G11" s="96"/>
    </row>
    <row r="12" spans="1:7" s="97" customFormat="1" ht="14.45" customHeight="1">
      <c r="A12" s="139" t="s">
        <v>70</v>
      </c>
      <c r="B12" s="131"/>
      <c r="C12" s="112">
        <v>3453</v>
      </c>
      <c r="D12" s="95"/>
      <c r="E12" s="112">
        <v>1561</v>
      </c>
      <c r="F12" s="112"/>
      <c r="G12" s="96"/>
    </row>
    <row r="13" spans="1:7" s="97" customFormat="1" ht="15">
      <c r="A13" s="139" t="s">
        <v>125</v>
      </c>
      <c r="B13" s="131"/>
      <c r="C13" s="112">
        <v>-433</v>
      </c>
      <c r="D13" s="95"/>
      <c r="E13" s="112">
        <v>-133</v>
      </c>
      <c r="F13" s="112"/>
      <c r="G13" s="96"/>
    </row>
    <row r="14" spans="1:7" s="97" customFormat="1" ht="15">
      <c r="A14" s="139" t="s">
        <v>182</v>
      </c>
      <c r="B14" s="131"/>
      <c r="C14" s="112">
        <v>0</v>
      </c>
      <c r="D14" s="95"/>
      <c r="E14" s="112"/>
      <c r="F14" s="112"/>
      <c r="G14" s="96"/>
    </row>
    <row r="15" spans="1:7" s="97" customFormat="1" ht="14.45" customHeight="1">
      <c r="A15" s="139" t="s">
        <v>71</v>
      </c>
      <c r="B15" s="131"/>
      <c r="C15" s="112">
        <v>-3051</v>
      </c>
      <c r="D15" s="95"/>
      <c r="E15" s="112">
        <v>-1579</v>
      </c>
      <c r="F15" s="112"/>
      <c r="G15" s="96"/>
    </row>
    <row r="16" spans="1:7" s="97" customFormat="1" ht="15">
      <c r="A16" s="139" t="s">
        <v>72</v>
      </c>
      <c r="B16" s="131"/>
      <c r="C16" s="112">
        <v>-308</v>
      </c>
      <c r="D16" s="95"/>
      <c r="E16" s="112">
        <v>-298</v>
      </c>
      <c r="F16" s="112"/>
      <c r="G16" s="96"/>
    </row>
    <row r="17" spans="1:10" ht="15">
      <c r="A17" s="139" t="s">
        <v>73</v>
      </c>
      <c r="B17" s="131"/>
      <c r="C17" s="112">
        <v>-150313</v>
      </c>
      <c r="D17" s="95"/>
      <c r="E17" s="112">
        <v>-519</v>
      </c>
      <c r="F17" s="112"/>
      <c r="G17" s="96"/>
      <c r="H17" s="141"/>
      <c r="I17" s="141"/>
      <c r="J17" s="141"/>
    </row>
    <row r="18" spans="1:10" s="97" customFormat="1" ht="18" customHeight="1">
      <c r="A18" s="138" t="s">
        <v>127</v>
      </c>
      <c r="B18" s="95"/>
      <c r="C18" s="98">
        <f>SUM(C8:C17)</f>
        <v>-156712</v>
      </c>
      <c r="D18" s="95"/>
      <c r="E18" s="98">
        <f>SUM(E8:E17)</f>
        <v>12709</v>
      </c>
      <c r="F18" s="142"/>
    </row>
    <row r="19" spans="1:10" s="97" customFormat="1" ht="15">
      <c r="A19" s="138"/>
      <c r="B19" s="95"/>
      <c r="C19" s="101"/>
      <c r="D19" s="95"/>
      <c r="E19" s="101"/>
      <c r="F19" s="96"/>
    </row>
    <row r="20" spans="1:10" s="97" customFormat="1" ht="15">
      <c r="A20" s="143" t="s">
        <v>74</v>
      </c>
      <c r="B20" s="95"/>
      <c r="C20" s="101"/>
      <c r="D20" s="95"/>
      <c r="E20" s="101"/>
      <c r="F20" s="96"/>
    </row>
    <row r="21" spans="1:10" ht="15">
      <c r="A21" s="139" t="s">
        <v>75</v>
      </c>
      <c r="B21" s="131"/>
      <c r="C21" s="112">
        <v>-7150</v>
      </c>
      <c r="D21" s="95"/>
      <c r="E21" s="112">
        <v>-5248</v>
      </c>
      <c r="F21" s="142"/>
      <c r="G21" s="96"/>
    </row>
    <row r="22" spans="1:10" ht="15">
      <c r="A22" s="144" t="s">
        <v>76</v>
      </c>
      <c r="B22" s="169"/>
      <c r="C22" s="112">
        <v>73</v>
      </c>
      <c r="D22" s="95"/>
      <c r="E22" s="112">
        <v>170</v>
      </c>
      <c r="F22" s="142"/>
      <c r="G22" s="96"/>
    </row>
    <row r="23" spans="1:10" ht="15">
      <c r="A23" s="139" t="s">
        <v>77</v>
      </c>
      <c r="B23" s="131"/>
      <c r="C23" s="112">
        <v>-1457</v>
      </c>
      <c r="D23" s="95"/>
      <c r="E23" s="112">
        <v>-1778</v>
      </c>
      <c r="F23" s="142"/>
      <c r="G23" s="96"/>
    </row>
    <row r="24" spans="1:10" ht="15">
      <c r="A24" s="139" t="s">
        <v>139</v>
      </c>
      <c r="B24" s="131"/>
      <c r="C24" s="112">
        <v>-9012</v>
      </c>
      <c r="D24" s="95"/>
      <c r="E24" s="112">
        <v>-657</v>
      </c>
      <c r="F24" s="142"/>
      <c r="G24" s="96"/>
    </row>
    <row r="25" spans="1:10" ht="14.45" customHeight="1">
      <c r="A25" s="139" t="s">
        <v>140</v>
      </c>
      <c r="B25" s="131"/>
      <c r="C25" s="112">
        <v>12</v>
      </c>
      <c r="D25" s="95"/>
      <c r="E25" s="112">
        <v>40</v>
      </c>
      <c r="F25" s="142"/>
      <c r="G25" s="96"/>
    </row>
    <row r="26" spans="1:10" ht="30">
      <c r="A26" s="302" t="s">
        <v>184</v>
      </c>
      <c r="B26" s="131"/>
      <c r="C26" s="112">
        <f>-299-2685</f>
        <v>-2984</v>
      </c>
      <c r="D26" s="95"/>
      <c r="E26" s="112">
        <v>0</v>
      </c>
      <c r="F26" s="142"/>
      <c r="G26" s="96"/>
    </row>
    <row r="27" spans="1:10" ht="30">
      <c r="A27" s="139" t="s">
        <v>118</v>
      </c>
      <c r="B27" s="145"/>
      <c r="C27" s="140">
        <v>-133</v>
      </c>
      <c r="D27" s="145"/>
      <c r="E27" s="140">
        <v>0</v>
      </c>
      <c r="F27" s="142"/>
      <c r="G27" s="96"/>
    </row>
    <row r="28" spans="1:10" ht="15">
      <c r="A28" s="144" t="s">
        <v>101</v>
      </c>
      <c r="B28" s="131"/>
      <c r="C28" s="112">
        <v>-1872</v>
      </c>
      <c r="D28" s="95"/>
      <c r="E28" s="112">
        <v>-2450</v>
      </c>
      <c r="F28" s="142"/>
      <c r="G28" s="96"/>
    </row>
    <row r="29" spans="1:10" ht="15">
      <c r="A29" s="139" t="s">
        <v>177</v>
      </c>
      <c r="B29" s="131"/>
      <c r="C29" s="112">
        <v>21414</v>
      </c>
      <c r="D29" s="95"/>
      <c r="E29" s="112">
        <v>0</v>
      </c>
      <c r="F29" s="142"/>
      <c r="G29" s="96"/>
    </row>
    <row r="30" spans="1:10" ht="15">
      <c r="A30" s="144" t="s">
        <v>175</v>
      </c>
      <c r="B30" s="131"/>
      <c r="C30" s="129">
        <v>-1956</v>
      </c>
      <c r="D30" s="95"/>
      <c r="E30" s="129">
        <v>-4696</v>
      </c>
      <c r="F30" s="142"/>
      <c r="G30" s="96"/>
    </row>
    <row r="31" spans="1:10" ht="15">
      <c r="A31" s="139" t="s">
        <v>183</v>
      </c>
      <c r="B31" s="131"/>
      <c r="C31" s="129">
        <v>0</v>
      </c>
      <c r="D31" s="95"/>
      <c r="E31" s="129">
        <v>0</v>
      </c>
      <c r="F31" s="142"/>
      <c r="G31" s="96"/>
    </row>
    <row r="32" spans="1:10" ht="15">
      <c r="A32" s="139" t="s">
        <v>102</v>
      </c>
      <c r="B32" s="131"/>
      <c r="C32" s="112">
        <v>1242</v>
      </c>
      <c r="D32" s="95"/>
      <c r="E32" s="129">
        <v>65</v>
      </c>
      <c r="F32" s="142"/>
      <c r="G32" s="96"/>
    </row>
    <row r="33" spans="1:7" ht="15">
      <c r="A33" s="139" t="s">
        <v>178</v>
      </c>
      <c r="B33" s="131"/>
      <c r="C33" s="112">
        <v>0</v>
      </c>
      <c r="D33" s="95"/>
      <c r="E33" s="112">
        <v>0</v>
      </c>
      <c r="F33" s="142"/>
      <c r="G33" s="96"/>
    </row>
    <row r="34" spans="1:7" ht="28.5">
      <c r="A34" s="138" t="s">
        <v>130</v>
      </c>
      <c r="B34" s="146"/>
      <c r="C34" s="98">
        <f>SUM(C21:C33)</f>
        <v>-1823</v>
      </c>
      <c r="D34" s="95"/>
      <c r="E34" s="98">
        <f>SUM(E21:E33)</f>
        <v>-14554</v>
      </c>
      <c r="F34" s="147"/>
    </row>
    <row r="35" spans="1:7" ht="15">
      <c r="A35" s="139"/>
      <c r="B35" s="95"/>
      <c r="C35" s="101"/>
      <c r="D35" s="95"/>
      <c r="E35" s="101"/>
      <c r="F35" s="96"/>
    </row>
    <row r="36" spans="1:7" ht="15">
      <c r="A36" s="143" t="s">
        <v>78</v>
      </c>
      <c r="B36" s="95"/>
      <c r="C36" s="148"/>
      <c r="D36" s="95"/>
      <c r="E36" s="148"/>
      <c r="F36" s="147"/>
    </row>
    <row r="37" spans="1:7" ht="30">
      <c r="A37" s="149" t="s">
        <v>132</v>
      </c>
      <c r="B37" s="131"/>
      <c r="C37" s="112">
        <v>37124</v>
      </c>
      <c r="D37" s="95"/>
      <c r="E37" s="112">
        <v>22768</v>
      </c>
      <c r="F37" s="142"/>
      <c r="G37" s="96"/>
    </row>
    <row r="38" spans="1:7" ht="30">
      <c r="A38" s="149" t="s">
        <v>133</v>
      </c>
      <c r="B38" s="131"/>
      <c r="C38" s="112">
        <v>-1375</v>
      </c>
      <c r="D38" s="95"/>
      <c r="E38" s="112">
        <v>-13754</v>
      </c>
      <c r="F38" s="142"/>
      <c r="G38" s="96"/>
    </row>
    <row r="39" spans="1:7" ht="15">
      <c r="A39" s="149" t="s">
        <v>105</v>
      </c>
      <c r="B39" s="131"/>
      <c r="C39" s="112">
        <v>0</v>
      </c>
      <c r="D39" s="95"/>
      <c r="E39" s="112">
        <v>0</v>
      </c>
      <c r="F39" s="142"/>
      <c r="G39" s="96"/>
    </row>
    <row r="40" spans="1:7" ht="15">
      <c r="A40" s="149" t="s">
        <v>106</v>
      </c>
      <c r="B40" s="131"/>
      <c r="C40" s="112">
        <v>-3830</v>
      </c>
      <c r="D40" s="95"/>
      <c r="E40" s="112">
        <v>-3414</v>
      </c>
      <c r="F40" s="142"/>
      <c r="G40" s="96"/>
    </row>
    <row r="41" spans="1:7" ht="15">
      <c r="A41" s="139" t="s">
        <v>128</v>
      </c>
      <c r="B41" s="95"/>
      <c r="C41" s="112">
        <v>0</v>
      </c>
      <c r="D41" s="95"/>
      <c r="E41" s="112">
        <v>700</v>
      </c>
      <c r="F41" s="142"/>
      <c r="G41" s="96"/>
    </row>
    <row r="42" spans="1:7" ht="15">
      <c r="A42" s="254" t="s">
        <v>121</v>
      </c>
      <c r="B42" s="131"/>
      <c r="C42" s="112">
        <v>-6</v>
      </c>
      <c r="D42" s="95"/>
      <c r="E42" s="112">
        <v>-23</v>
      </c>
      <c r="F42" s="142"/>
      <c r="G42" s="96"/>
    </row>
    <row r="43" spans="1:7" ht="30">
      <c r="A43" s="139" t="s">
        <v>80</v>
      </c>
      <c r="B43" s="131"/>
      <c r="C43" s="140">
        <v>-32</v>
      </c>
      <c r="D43" s="95"/>
      <c r="E43" s="140">
        <v>-110</v>
      </c>
      <c r="F43" s="142"/>
      <c r="G43" s="96"/>
    </row>
    <row r="44" spans="1:7" ht="15">
      <c r="A44" s="139" t="s">
        <v>189</v>
      </c>
      <c r="B44" s="131"/>
      <c r="C44" s="140">
        <v>26884</v>
      </c>
      <c r="D44" s="95"/>
      <c r="E44" s="112">
        <v>0</v>
      </c>
      <c r="F44" s="142"/>
      <c r="G44" s="96"/>
    </row>
    <row r="45" spans="1:7" s="97" customFormat="1" ht="15">
      <c r="A45" s="139" t="s">
        <v>150</v>
      </c>
      <c r="B45" s="131"/>
      <c r="C45" s="112">
        <v>-4783</v>
      </c>
      <c r="D45" s="95"/>
      <c r="E45" s="112">
        <v>-4540</v>
      </c>
      <c r="F45" s="142"/>
      <c r="G45" s="96"/>
    </row>
    <row r="46" spans="1:7" s="97" customFormat="1" ht="15">
      <c r="A46" s="139" t="s">
        <v>79</v>
      </c>
      <c r="B46" s="131"/>
      <c r="C46" s="112">
        <v>0</v>
      </c>
      <c r="D46" s="95"/>
      <c r="E46" s="112">
        <v>0</v>
      </c>
      <c r="F46" s="142"/>
      <c r="G46" s="96"/>
    </row>
    <row r="47" spans="1:7" ht="15">
      <c r="A47" s="92" t="s">
        <v>81</v>
      </c>
      <c r="B47" s="131"/>
      <c r="C47" s="112">
        <v>-22</v>
      </c>
      <c r="D47" s="95"/>
      <c r="E47" s="112">
        <v>-2</v>
      </c>
      <c r="F47" s="142"/>
      <c r="G47" s="96"/>
    </row>
    <row r="48" spans="1:7" ht="15">
      <c r="A48" s="92" t="s">
        <v>158</v>
      </c>
      <c r="B48" s="131"/>
      <c r="C48" s="112">
        <v>1</v>
      </c>
      <c r="D48" s="95"/>
      <c r="E48" s="112">
        <v>4</v>
      </c>
      <c r="F48" s="142"/>
      <c r="G48" s="96"/>
    </row>
    <row r="49" spans="1:11" ht="30">
      <c r="A49" s="306" t="s">
        <v>186</v>
      </c>
      <c r="B49" s="131"/>
      <c r="C49" s="112">
        <v>-1</v>
      </c>
      <c r="D49" s="95"/>
      <c r="E49" s="112">
        <v>0</v>
      </c>
      <c r="F49" s="142"/>
      <c r="G49" s="96"/>
    </row>
    <row r="50" spans="1:11" ht="15">
      <c r="A50" s="150" t="s">
        <v>154</v>
      </c>
      <c r="B50" s="95"/>
      <c r="C50" s="98">
        <f>SUM(C37:C49)</f>
        <v>53960</v>
      </c>
      <c r="D50" s="95"/>
      <c r="E50" s="98">
        <f>SUM(E37:E49)</f>
        <v>1629</v>
      </c>
      <c r="F50" s="151"/>
      <c r="I50" s="96"/>
      <c r="K50" s="96"/>
    </row>
    <row r="51" spans="1:11" ht="15">
      <c r="A51" s="150"/>
      <c r="B51" s="95"/>
      <c r="C51" s="119"/>
      <c r="D51" s="95"/>
      <c r="E51" s="119"/>
      <c r="F51" s="151"/>
      <c r="I51" s="96"/>
      <c r="K51" s="96"/>
    </row>
    <row r="52" spans="1:11" s="97" customFormat="1" ht="29.25">
      <c r="A52" s="262" t="s">
        <v>155</v>
      </c>
      <c r="B52" s="95"/>
      <c r="C52" s="99">
        <f>C18+C34+C50</f>
        <v>-104575</v>
      </c>
      <c r="D52" s="95"/>
      <c r="E52" s="99">
        <f>E18+E34+E50</f>
        <v>-216</v>
      </c>
      <c r="F52" s="151"/>
      <c r="G52" s="147"/>
      <c r="I52" s="96"/>
      <c r="K52" s="96"/>
    </row>
    <row r="53" spans="1:11" s="97" customFormat="1" ht="15">
      <c r="A53" s="92"/>
      <c r="B53" s="95"/>
      <c r="C53" s="101"/>
      <c r="D53" s="95"/>
      <c r="E53" s="101"/>
      <c r="F53" s="151"/>
      <c r="I53" s="96"/>
      <c r="K53" s="96"/>
    </row>
    <row r="54" spans="1:11" ht="15">
      <c r="A54" s="92" t="s">
        <v>82</v>
      </c>
      <c r="B54" s="95"/>
      <c r="C54" s="112">
        <v>128875</v>
      </c>
      <c r="D54" s="95"/>
      <c r="E54" s="112">
        <v>19851</v>
      </c>
      <c r="F54" s="151"/>
      <c r="I54" s="96"/>
      <c r="K54" s="96"/>
    </row>
    <row r="55" spans="1:11" ht="15">
      <c r="A55" s="92"/>
      <c r="B55" s="95"/>
      <c r="C55" s="152"/>
      <c r="D55" s="95"/>
      <c r="E55" s="152"/>
      <c r="F55" s="151"/>
      <c r="I55" s="96"/>
      <c r="K55" s="96"/>
    </row>
    <row r="56" spans="1:11" thickBot="1">
      <c r="A56" s="97" t="s">
        <v>199</v>
      </c>
      <c r="B56" s="305">
        <v>25</v>
      </c>
      <c r="C56" s="100">
        <f>C54+C52</f>
        <v>24300</v>
      </c>
      <c r="D56" s="95"/>
      <c r="E56" s="100">
        <f>E54+E52</f>
        <v>19635</v>
      </c>
      <c r="F56" s="151"/>
      <c r="I56" s="96"/>
      <c r="K56" s="96"/>
    </row>
    <row r="57" spans="1:11" ht="16.5" thickTop="1">
      <c r="A57" s="130"/>
      <c r="B57" s="95"/>
      <c r="C57" s="161"/>
      <c r="D57" s="95"/>
      <c r="E57" s="161"/>
    </row>
    <row r="58" spans="1:11" ht="15">
      <c r="A58" s="337" t="str">
        <f>SFP!A67</f>
        <v>Приложенията на страници от 5 до 142 са неразделна част от консолидирания финансов отчет</v>
      </c>
      <c r="B58" s="337"/>
      <c r="C58" s="337"/>
      <c r="D58" s="337"/>
      <c r="E58" s="95"/>
    </row>
    <row r="59" spans="1:11" ht="15">
      <c r="A59" s="153"/>
      <c r="B59" s="95"/>
      <c r="C59" s="131"/>
      <c r="D59" s="95"/>
      <c r="E59" s="95"/>
    </row>
    <row r="60" spans="1:11" ht="15">
      <c r="A60" s="153"/>
      <c r="B60" s="95"/>
      <c r="C60" s="131"/>
      <c r="D60" s="95"/>
      <c r="E60" s="131"/>
    </row>
    <row r="61" spans="1:11" ht="15">
      <c r="A61" s="154" t="s">
        <v>4</v>
      </c>
      <c r="B61" s="95"/>
      <c r="C61" s="95"/>
      <c r="D61" s="95"/>
      <c r="E61" s="95"/>
    </row>
    <row r="62" spans="1:11" ht="15">
      <c r="A62" s="105" t="s">
        <v>83</v>
      </c>
      <c r="B62" s="95"/>
      <c r="C62" s="95"/>
      <c r="D62" s="95"/>
      <c r="E62" s="95"/>
    </row>
    <row r="63" spans="1:11" ht="15">
      <c r="A63" s="155"/>
      <c r="B63" s="95"/>
      <c r="C63" s="95"/>
      <c r="D63" s="95"/>
      <c r="E63" s="95"/>
    </row>
    <row r="64" spans="1:11" ht="15">
      <c r="A64" s="103" t="s">
        <v>5</v>
      </c>
      <c r="B64" s="95"/>
      <c r="C64" s="95"/>
      <c r="D64" s="95"/>
      <c r="E64" s="95"/>
    </row>
    <row r="65" spans="1:6" ht="15">
      <c r="A65" s="104" t="s">
        <v>6</v>
      </c>
      <c r="B65" s="95"/>
      <c r="C65" s="95"/>
      <c r="D65" s="95"/>
      <c r="E65" s="95"/>
    </row>
    <row r="66" spans="1:6" ht="15">
      <c r="A66" s="156"/>
      <c r="B66" s="95"/>
      <c r="C66" s="95"/>
      <c r="D66" s="95"/>
      <c r="E66" s="95"/>
    </row>
    <row r="67" spans="1:6" ht="15">
      <c r="A67" s="157" t="s">
        <v>109</v>
      </c>
      <c r="B67" s="158"/>
      <c r="C67" s="158"/>
      <c r="D67" s="158"/>
      <c r="E67" s="158"/>
      <c r="F67" s="159"/>
    </row>
    <row r="68" spans="1:6" ht="15">
      <c r="A68" s="160" t="s">
        <v>110</v>
      </c>
    </row>
    <row r="69" spans="1:6" ht="15">
      <c r="A69" s="141"/>
    </row>
    <row r="70" spans="1:6" ht="15">
      <c r="A70" s="314"/>
      <c r="B70" s="314"/>
      <c r="C70" s="308"/>
      <c r="D70" s="310"/>
    </row>
    <row r="71" spans="1:6" ht="15">
      <c r="A71" s="307"/>
      <c r="B71" s="313"/>
      <c r="C71" s="308"/>
      <c r="D71" s="310"/>
    </row>
    <row r="72" spans="1:6" ht="15">
      <c r="A72" s="307"/>
      <c r="B72" s="313"/>
      <c r="C72" s="308"/>
      <c r="D72" s="310"/>
    </row>
    <row r="73" spans="1:6" ht="15">
      <c r="A73" s="307"/>
      <c r="B73" s="313"/>
      <c r="C73" s="308"/>
      <c r="D73" s="310"/>
    </row>
    <row r="74" spans="1:6" ht="15">
      <c r="A74" s="314"/>
      <c r="B74" s="314"/>
      <c r="C74" s="314"/>
      <c r="D74" s="310"/>
    </row>
    <row r="75" spans="1:6" ht="15">
      <c r="A75" s="314"/>
      <c r="B75" s="314"/>
      <c r="C75" s="308"/>
      <c r="D75" s="310"/>
    </row>
    <row r="76" spans="1:6" ht="15">
      <c r="A76" s="315"/>
      <c r="B76" s="315"/>
      <c r="C76" s="315"/>
      <c r="D76" s="315"/>
    </row>
  </sheetData>
  <mergeCells count="5">
    <mergeCell ref="A58:D58"/>
    <mergeCell ref="A70:B70"/>
    <mergeCell ref="A74:C74"/>
    <mergeCell ref="A75:B75"/>
    <mergeCell ref="A76:D76"/>
  </mergeCells>
  <pageMargins left="0.70866141732283472" right="0.70866141732283472" top="0.35433070866141736" bottom="0.43307086614173229" header="0.27559055118110237" footer="0.31496062992125984"/>
  <pageSetup paperSize="9" scale="63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79"/>
  <sheetViews>
    <sheetView view="pageBreakPreview" zoomScale="70" zoomScaleNormal="55" zoomScaleSheetLayoutView="70" workbookViewId="0">
      <selection activeCell="C59" sqref="C59"/>
    </sheetView>
  </sheetViews>
  <sheetFormatPr defaultColWidth="9.28515625" defaultRowHeight="16.5"/>
  <cols>
    <col min="1" max="1" width="88.7109375" style="196" customWidth="1"/>
    <col min="2" max="2" width="11.5703125" style="176" customWidth="1"/>
    <col min="3" max="3" width="13.7109375" style="176" customWidth="1"/>
    <col min="4" max="4" width="1" style="176" customWidth="1"/>
    <col min="5" max="5" width="13.42578125" style="176" customWidth="1"/>
    <col min="6" max="6" width="0.7109375" style="176" customWidth="1"/>
    <col min="7" max="7" width="13.5703125" style="176" customWidth="1"/>
    <col min="8" max="8" width="1" style="176" customWidth="1"/>
    <col min="9" max="9" width="15.7109375" style="176" customWidth="1"/>
    <col min="10" max="10" width="1" style="176" customWidth="1"/>
    <col min="11" max="11" width="17.5703125" style="176" customWidth="1"/>
    <col min="12" max="12" width="0.5703125" style="176" customWidth="1"/>
    <col min="13" max="13" width="20.28515625" style="176" customWidth="1"/>
    <col min="14" max="14" width="1.28515625" style="176" customWidth="1"/>
    <col min="15" max="15" width="19.7109375" style="176" customWidth="1"/>
    <col min="16" max="16" width="1.28515625" style="176" customWidth="1"/>
    <col min="17" max="17" width="19.7109375" style="176" customWidth="1"/>
    <col min="18" max="18" width="1.42578125" style="176" customWidth="1"/>
    <col min="19" max="19" width="13.7109375" style="176" customWidth="1"/>
    <col min="20" max="20" width="2.42578125" style="176" customWidth="1"/>
    <col min="21" max="21" width="20.42578125" style="199" customWidth="1"/>
    <col min="22" max="22" width="1.42578125" style="176" customWidth="1"/>
    <col min="23" max="23" width="18.7109375" style="176" customWidth="1"/>
    <col min="24" max="24" width="11.7109375" style="107" bestFit="1" customWidth="1"/>
    <col min="25" max="25" width="10.7109375" style="107" customWidth="1"/>
    <col min="26" max="27" width="9.7109375" style="107" bestFit="1" customWidth="1"/>
    <col min="28" max="16384" width="9.28515625" style="107"/>
  </cols>
  <sheetData>
    <row r="1" spans="1:24" ht="18" customHeight="1">
      <c r="A1" s="177" t="str">
        <f>[1]SFP!A1</f>
        <v xml:space="preserve">ГРУПА СОФАРМА 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97"/>
      <c r="U1" s="198"/>
      <c r="V1" s="197"/>
      <c r="W1" s="197"/>
    </row>
    <row r="2" spans="1:24" ht="18" customHeight="1">
      <c r="A2" s="327" t="s">
        <v>147</v>
      </c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24" ht="18" customHeight="1">
      <c r="A3" s="48" t="s">
        <v>191</v>
      </c>
      <c r="B3" s="171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1"/>
    </row>
    <row r="4" spans="1:24" ht="43.9" customHeight="1">
      <c r="A4" s="178"/>
      <c r="B4" s="202"/>
      <c r="C4" s="329" t="s">
        <v>84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202"/>
      <c r="U4" s="203" t="s">
        <v>31</v>
      </c>
      <c r="V4" s="202"/>
      <c r="W4" s="203" t="s">
        <v>85</v>
      </c>
    </row>
    <row r="5" spans="1:24" s="108" customFormat="1" ht="28.5" customHeight="1">
      <c r="A5" s="330"/>
      <c r="B5" s="239" t="s">
        <v>15</v>
      </c>
      <c r="C5" s="325" t="s">
        <v>86</v>
      </c>
      <c r="D5" s="240"/>
      <c r="E5" s="325" t="s">
        <v>79</v>
      </c>
      <c r="F5" s="240"/>
      <c r="G5" s="325" t="s">
        <v>87</v>
      </c>
      <c r="H5" s="240"/>
      <c r="I5" s="325" t="s">
        <v>88</v>
      </c>
      <c r="J5" s="249"/>
      <c r="K5" s="325" t="s">
        <v>141</v>
      </c>
      <c r="L5" s="249"/>
      <c r="M5" s="325" t="s">
        <v>142</v>
      </c>
      <c r="N5" s="240"/>
      <c r="O5" s="332" t="s">
        <v>164</v>
      </c>
      <c r="P5" s="278"/>
      <c r="Q5" s="325" t="s">
        <v>114</v>
      </c>
      <c r="R5" s="240"/>
      <c r="S5" s="325" t="s">
        <v>89</v>
      </c>
      <c r="T5" s="241"/>
      <c r="U5" s="242"/>
      <c r="V5" s="241"/>
      <c r="W5" s="241"/>
    </row>
    <row r="6" spans="1:24" s="109" customFormat="1" ht="52.9" customHeight="1">
      <c r="A6" s="331"/>
      <c r="B6" s="243"/>
      <c r="C6" s="326"/>
      <c r="D6" s="244"/>
      <c r="E6" s="326"/>
      <c r="F6" s="244"/>
      <c r="G6" s="326"/>
      <c r="H6" s="244"/>
      <c r="I6" s="326"/>
      <c r="J6" s="250"/>
      <c r="K6" s="326"/>
      <c r="L6" s="250"/>
      <c r="M6" s="326"/>
      <c r="N6" s="244"/>
      <c r="O6" s="333"/>
      <c r="P6" s="279"/>
      <c r="Q6" s="326"/>
      <c r="R6" s="244"/>
      <c r="S6" s="326"/>
      <c r="T6" s="243"/>
      <c r="U6" s="245"/>
      <c r="V6" s="246"/>
      <c r="W6" s="246"/>
    </row>
    <row r="7" spans="1:24" s="110" customFormat="1">
      <c r="A7" s="179"/>
      <c r="B7" s="172"/>
      <c r="C7" s="206" t="s">
        <v>64</v>
      </c>
      <c r="D7" s="206"/>
      <c r="E7" s="206" t="s">
        <v>64</v>
      </c>
      <c r="F7" s="206"/>
      <c r="G7" s="206" t="s">
        <v>64</v>
      </c>
      <c r="H7" s="206"/>
      <c r="I7" s="206" t="s">
        <v>64</v>
      </c>
      <c r="J7" s="206"/>
      <c r="K7" s="206" t="s">
        <v>64</v>
      </c>
      <c r="L7" s="206"/>
      <c r="M7" s="206" t="s">
        <v>64</v>
      </c>
      <c r="N7" s="206"/>
      <c r="O7" s="206" t="s">
        <v>64</v>
      </c>
      <c r="P7" s="206"/>
      <c r="Q7" s="206" t="s">
        <v>64</v>
      </c>
      <c r="R7" s="206"/>
      <c r="S7" s="206" t="s">
        <v>64</v>
      </c>
      <c r="T7" s="207"/>
      <c r="U7" s="208" t="s">
        <v>64</v>
      </c>
      <c r="V7" s="206"/>
      <c r="W7" s="206" t="s">
        <v>64</v>
      </c>
    </row>
    <row r="8" spans="1:24" s="109" customFormat="1" ht="12" customHeight="1">
      <c r="A8" s="188"/>
      <c r="B8" s="173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174"/>
      <c r="R8" s="206"/>
      <c r="S8" s="206"/>
      <c r="T8" s="204"/>
      <c r="U8" s="205"/>
      <c r="V8" s="204"/>
      <c r="W8" s="204"/>
    </row>
    <row r="9" spans="1:24" s="111" customFormat="1" ht="3.75" customHeight="1">
      <c r="A9" s="180"/>
      <c r="B9" s="209"/>
      <c r="C9" s="210"/>
      <c r="D9" s="211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2"/>
      <c r="U9" s="213"/>
      <c r="V9" s="209"/>
      <c r="W9" s="214"/>
    </row>
    <row r="10" spans="1:24" s="111" customFormat="1" ht="17.25" thickBot="1">
      <c r="A10" s="181" t="s">
        <v>172</v>
      </c>
      <c r="B10" s="202">
        <f>+SFP!C38</f>
        <v>26</v>
      </c>
      <c r="C10" s="221">
        <v>134798</v>
      </c>
      <c r="D10" s="215"/>
      <c r="E10" s="221">
        <v>-52203</v>
      </c>
      <c r="F10" s="215"/>
      <c r="G10" s="221">
        <v>68628</v>
      </c>
      <c r="H10" s="215"/>
      <c r="I10" s="221">
        <v>35263</v>
      </c>
      <c r="J10" s="216"/>
      <c r="K10" s="221">
        <v>560</v>
      </c>
      <c r="L10" s="216"/>
      <c r="M10" s="221">
        <v>-4745</v>
      </c>
      <c r="N10" s="215"/>
      <c r="O10" s="221">
        <v>12488</v>
      </c>
      <c r="P10" s="215"/>
      <c r="Q10" s="221">
        <v>509869</v>
      </c>
      <c r="R10" s="221" t="e">
        <v>#REF!</v>
      </c>
      <c r="S10" s="221">
        <f>C10+E10+G10+I10+K10+M10+O10+Q10</f>
        <v>704658</v>
      </c>
      <c r="T10" s="221"/>
      <c r="U10" s="221">
        <v>11976</v>
      </c>
      <c r="V10" s="221" t="e">
        <v>#REF!</v>
      </c>
      <c r="W10" s="221">
        <f>S10+U10</f>
        <v>716634</v>
      </c>
      <c r="X10" s="114"/>
    </row>
    <row r="11" spans="1:24" s="111" customFormat="1" ht="7.5" customHeight="1" thickTop="1">
      <c r="A11" s="181"/>
      <c r="B11" s="202"/>
      <c r="C11" s="216"/>
      <c r="D11" s="215"/>
      <c r="E11" s="216"/>
      <c r="F11" s="215"/>
      <c r="G11" s="216"/>
      <c r="H11" s="215"/>
      <c r="I11" s="216"/>
      <c r="J11" s="216"/>
      <c r="K11" s="216"/>
      <c r="L11" s="216"/>
      <c r="M11" s="216"/>
      <c r="N11" s="215"/>
      <c r="O11" s="216"/>
      <c r="P11" s="215"/>
      <c r="Q11" s="216"/>
      <c r="R11" s="216"/>
      <c r="S11" s="216"/>
      <c r="T11" s="216"/>
      <c r="U11" s="216"/>
      <c r="V11" s="216"/>
      <c r="W11" s="216"/>
      <c r="X11" s="114"/>
    </row>
    <row r="12" spans="1:24" s="111" customFormat="1" ht="17.25">
      <c r="A12" s="183" t="s">
        <v>173</v>
      </c>
      <c r="B12" s="202"/>
      <c r="C12" s="216"/>
      <c r="D12" s="215"/>
      <c r="E12" s="215"/>
      <c r="F12" s="215"/>
      <c r="G12" s="216"/>
      <c r="H12" s="215"/>
      <c r="I12" s="216"/>
      <c r="J12" s="216"/>
      <c r="K12" s="216"/>
      <c r="L12" s="216"/>
      <c r="M12" s="216"/>
      <c r="N12" s="215"/>
      <c r="O12" s="215"/>
      <c r="P12" s="215"/>
      <c r="Q12" s="216"/>
      <c r="R12" s="215"/>
      <c r="S12" s="216"/>
      <c r="T12" s="217"/>
      <c r="U12" s="217"/>
      <c r="V12" s="218"/>
      <c r="W12" s="222"/>
    </row>
    <row r="13" spans="1:24" s="111" customFormat="1">
      <c r="A13" s="186"/>
      <c r="B13" s="202"/>
      <c r="C13" s="216"/>
      <c r="D13" s="215"/>
      <c r="E13" s="215"/>
      <c r="F13" s="215"/>
      <c r="G13" s="216"/>
      <c r="H13" s="215"/>
      <c r="I13" s="216"/>
      <c r="J13" s="216"/>
      <c r="K13" s="216"/>
      <c r="L13" s="216"/>
      <c r="M13" s="216"/>
      <c r="N13" s="215"/>
      <c r="O13" s="215"/>
      <c r="P13" s="215"/>
      <c r="Q13" s="216"/>
      <c r="R13" s="215"/>
      <c r="S13" s="216"/>
      <c r="T13" s="217"/>
      <c r="U13" s="217"/>
      <c r="V13" s="218"/>
      <c r="W13" s="222"/>
      <c r="X13" s="122"/>
    </row>
    <row r="14" spans="1:24" s="111" customFormat="1">
      <c r="A14" s="251" t="s">
        <v>200</v>
      </c>
      <c r="B14" s="202"/>
      <c r="C14" s="227">
        <f>C15+C16</f>
        <v>0</v>
      </c>
      <c r="D14" s="227">
        <f t="shared" ref="D14:V14" si="0">D15+D16</f>
        <v>0</v>
      </c>
      <c r="E14" s="227">
        <f t="shared" si="0"/>
        <v>0</v>
      </c>
      <c r="F14" s="227">
        <f t="shared" si="0"/>
        <v>0</v>
      </c>
      <c r="G14" s="227">
        <f t="shared" si="0"/>
        <v>0</v>
      </c>
      <c r="H14" s="227">
        <f t="shared" si="0"/>
        <v>0</v>
      </c>
      <c r="I14" s="227">
        <f t="shared" si="0"/>
        <v>0</v>
      </c>
      <c r="J14" s="227">
        <f t="shared" si="0"/>
        <v>0</v>
      </c>
      <c r="K14" s="227">
        <f t="shared" si="0"/>
        <v>-1957</v>
      </c>
      <c r="L14" s="227">
        <f t="shared" si="0"/>
        <v>0</v>
      </c>
      <c r="M14" s="227">
        <f t="shared" si="0"/>
        <v>1334</v>
      </c>
      <c r="N14" s="227">
        <f t="shared" si="0"/>
        <v>0</v>
      </c>
      <c r="O14" s="227">
        <f t="shared" si="0"/>
        <v>0</v>
      </c>
      <c r="P14" s="227">
        <f t="shared" si="0"/>
        <v>0</v>
      </c>
      <c r="Q14" s="227">
        <f t="shared" si="0"/>
        <v>32254</v>
      </c>
      <c r="R14" s="227">
        <f t="shared" si="0"/>
        <v>0</v>
      </c>
      <c r="S14" s="227">
        <f t="shared" ref="S14:S16" si="1">C14+E14+G14+I14+K14+M14+O14+Q14</f>
        <v>31631</v>
      </c>
      <c r="T14" s="227">
        <f t="shared" si="0"/>
        <v>0</v>
      </c>
      <c r="U14" s="227">
        <f t="shared" si="0"/>
        <v>1389</v>
      </c>
      <c r="V14" s="227">
        <f t="shared" si="0"/>
        <v>0</v>
      </c>
      <c r="W14" s="227">
        <f t="shared" ref="W14:W16" si="2">S14+U14</f>
        <v>33020</v>
      </c>
      <c r="X14" s="114"/>
    </row>
    <row r="15" spans="1:24" s="111" customFormat="1">
      <c r="A15" s="185" t="s">
        <v>201</v>
      </c>
      <c r="B15" s="202"/>
      <c r="C15" s="266">
        <v>0</v>
      </c>
      <c r="D15" s="266"/>
      <c r="E15" s="266">
        <v>0</v>
      </c>
      <c r="F15" s="266"/>
      <c r="G15" s="266">
        <v>0</v>
      </c>
      <c r="H15" s="266"/>
      <c r="I15" s="266">
        <v>0</v>
      </c>
      <c r="J15" s="269"/>
      <c r="K15" s="266">
        <v>0</v>
      </c>
      <c r="L15" s="269"/>
      <c r="M15" s="266">
        <v>0</v>
      </c>
      <c r="N15" s="266"/>
      <c r="O15" s="216">
        <v>0</v>
      </c>
      <c r="P15" s="266"/>
      <c r="Q15" s="220">
        <v>32254</v>
      </c>
      <c r="R15" s="220"/>
      <c r="S15" s="224">
        <f t="shared" si="1"/>
        <v>32254</v>
      </c>
      <c r="T15" s="222"/>
      <c r="U15" s="220">
        <v>1389</v>
      </c>
      <c r="V15" s="222"/>
      <c r="W15" s="223">
        <f t="shared" si="2"/>
        <v>33643</v>
      </c>
    </row>
    <row r="16" spans="1:24" s="111" customFormat="1" ht="15" customHeight="1">
      <c r="A16" s="185" t="s">
        <v>107</v>
      </c>
      <c r="B16" s="202"/>
      <c r="C16" s="266">
        <v>0</v>
      </c>
      <c r="D16" s="266"/>
      <c r="E16" s="266">
        <v>0</v>
      </c>
      <c r="F16" s="266"/>
      <c r="G16" s="266">
        <v>0</v>
      </c>
      <c r="H16" s="266"/>
      <c r="I16" s="266"/>
      <c r="J16" s="269"/>
      <c r="K16" s="220">
        <v>-1957</v>
      </c>
      <c r="L16" s="224"/>
      <c r="M16" s="220">
        <v>1334</v>
      </c>
      <c r="N16" s="220"/>
      <c r="O16" s="220">
        <v>0</v>
      </c>
      <c r="P16" s="220"/>
      <c r="Q16" s="220">
        <v>0</v>
      </c>
      <c r="R16" s="220"/>
      <c r="S16" s="220">
        <f t="shared" si="1"/>
        <v>-623</v>
      </c>
      <c r="T16" s="222"/>
      <c r="U16" s="220"/>
      <c r="V16" s="222"/>
      <c r="W16" s="223">
        <f t="shared" si="2"/>
        <v>-623</v>
      </c>
    </row>
    <row r="17" spans="1:24" s="111" customFormat="1">
      <c r="A17" s="180"/>
      <c r="B17" s="202"/>
      <c r="C17" s="266"/>
      <c r="D17" s="266"/>
      <c r="E17" s="266"/>
      <c r="F17" s="266"/>
      <c r="G17" s="266"/>
      <c r="H17" s="266"/>
      <c r="I17" s="266"/>
      <c r="J17" s="269"/>
      <c r="K17" s="266"/>
      <c r="L17" s="269"/>
      <c r="M17" s="266"/>
      <c r="N17" s="266"/>
      <c r="O17" s="266"/>
      <c r="P17" s="266"/>
      <c r="Q17" s="266"/>
      <c r="R17" s="266"/>
      <c r="S17" s="269"/>
      <c r="T17" s="267"/>
      <c r="U17" s="266"/>
      <c r="V17" s="267"/>
      <c r="W17" s="268"/>
      <c r="X17" s="248"/>
    </row>
    <row r="18" spans="1:24" s="111" customFormat="1" ht="17.649999999999999" customHeight="1">
      <c r="A18" s="180" t="s">
        <v>115</v>
      </c>
      <c r="B18" s="202"/>
      <c r="C18" s="266">
        <v>0</v>
      </c>
      <c r="D18" s="266"/>
      <c r="E18" s="266">
        <v>0</v>
      </c>
      <c r="F18" s="266"/>
      <c r="G18" s="266">
        <v>0</v>
      </c>
      <c r="H18" s="266"/>
      <c r="I18" s="220">
        <v>-139</v>
      </c>
      <c r="J18" s="224"/>
      <c r="K18" s="220">
        <v>2</v>
      </c>
      <c r="L18" s="224"/>
      <c r="M18" s="220">
        <v>0</v>
      </c>
      <c r="N18" s="220"/>
      <c r="O18" s="220">
        <v>0</v>
      </c>
      <c r="P18" s="220"/>
      <c r="Q18" s="220">
        <f>-I18-K18</f>
        <v>137</v>
      </c>
      <c r="R18" s="220"/>
      <c r="S18" s="224">
        <f>C18+E18+G18+I18+K18+M18+O18+Q18</f>
        <v>0</v>
      </c>
      <c r="T18" s="222"/>
      <c r="U18" s="220">
        <v>0</v>
      </c>
      <c r="V18" s="222"/>
      <c r="W18" s="223">
        <f>S18+U18</f>
        <v>0</v>
      </c>
    </row>
    <row r="19" spans="1:24" s="111" customFormat="1" ht="18" customHeight="1">
      <c r="A19" s="180"/>
      <c r="B19" s="202"/>
      <c r="C19" s="216"/>
      <c r="D19" s="215"/>
      <c r="E19" s="215"/>
      <c r="F19" s="215"/>
      <c r="G19" s="216"/>
      <c r="H19" s="215"/>
      <c r="I19" s="216"/>
      <c r="J19" s="216"/>
      <c r="K19" s="216"/>
      <c r="L19" s="216"/>
      <c r="M19" s="216"/>
      <c r="N19" s="215"/>
      <c r="O19" s="215"/>
      <c r="P19" s="215"/>
      <c r="Q19" s="216"/>
      <c r="R19" s="215"/>
      <c r="S19" s="216"/>
      <c r="T19" s="217"/>
      <c r="U19" s="217"/>
      <c r="V19" s="218"/>
      <c r="W19" s="222"/>
      <c r="X19" s="114"/>
    </row>
    <row r="20" spans="1:24" s="111" customFormat="1" ht="17.649999999999999" customHeight="1" thickBot="1">
      <c r="A20" s="181" t="s">
        <v>202</v>
      </c>
      <c r="B20" s="202">
        <f>+SFP!C38</f>
        <v>26</v>
      </c>
      <c r="C20" s="221">
        <f>C10+C14+C18</f>
        <v>134798</v>
      </c>
      <c r="D20" s="221" t="e">
        <f>D10+#REF!+#REF!+#REF!+#REF!+D14+D18</f>
        <v>#REF!</v>
      </c>
      <c r="E20" s="221">
        <f>E10+E14+E18</f>
        <v>-52203</v>
      </c>
      <c r="F20" s="221" t="e">
        <f>F10+#REF!+#REF!+#REF!+#REF!+F14+F18</f>
        <v>#REF!</v>
      </c>
      <c r="G20" s="221">
        <f>G10+G14+G18</f>
        <v>68628</v>
      </c>
      <c r="H20" s="221" t="e">
        <f>H10+#REF!+#REF!+#REF!+#REF!+H14+H18</f>
        <v>#REF!</v>
      </c>
      <c r="I20" s="221">
        <f>I10+I14+I18</f>
        <v>35124</v>
      </c>
      <c r="J20" s="221" t="e">
        <f>J10+#REF!+#REF!+#REF!+#REF!+J14+J18</f>
        <v>#REF!</v>
      </c>
      <c r="K20" s="221">
        <f>K10+K14+K18</f>
        <v>-1395</v>
      </c>
      <c r="L20" s="221" t="e">
        <f>L10+#REF!+#REF!+#REF!+#REF!+L14+L18</f>
        <v>#REF!</v>
      </c>
      <c r="M20" s="221">
        <f>M10+M14+M18</f>
        <v>-3411</v>
      </c>
      <c r="N20" s="221" t="e">
        <f>N10+#REF!+#REF!+#REF!+#REF!+N14+N18</f>
        <v>#REF!</v>
      </c>
      <c r="O20" s="221">
        <f>O10+O14+O18</f>
        <v>12488</v>
      </c>
      <c r="P20" s="221" t="e">
        <f>P10+#REF!+#REF!+#REF!+#REF!+P14+P18</f>
        <v>#REF!</v>
      </c>
      <c r="Q20" s="221">
        <f>Q10+Q14+Q18</f>
        <v>542260</v>
      </c>
      <c r="R20" s="221" t="e">
        <f>R10+#REF!+#REF!+#REF!+#REF!+R14+R18</f>
        <v>#REF!</v>
      </c>
      <c r="S20" s="221">
        <f>C20+E20+G20+I20+K20+M20+O20+Q20</f>
        <v>736289</v>
      </c>
      <c r="T20" s="221"/>
      <c r="U20" s="221">
        <f>U10++U14+U18</f>
        <v>13365</v>
      </c>
      <c r="V20" s="221" t="e">
        <f>V10+#REF!+#REF!+#REF!+#REF!+V14+V18</f>
        <v>#REF!</v>
      </c>
      <c r="W20" s="221">
        <f>S20+U20</f>
        <v>749654</v>
      </c>
      <c r="X20" s="114"/>
    </row>
    <row r="21" spans="1:24" s="111" customFormat="1" ht="16.149999999999999" customHeight="1" thickTop="1">
      <c r="A21" s="181"/>
      <c r="B21" s="202"/>
      <c r="C21" s="216"/>
      <c r="D21" s="215"/>
      <c r="E21" s="216"/>
      <c r="F21" s="215"/>
      <c r="G21" s="216"/>
      <c r="H21" s="215"/>
      <c r="I21" s="216"/>
      <c r="J21" s="216"/>
      <c r="K21" s="216"/>
      <c r="L21" s="216"/>
      <c r="M21" s="216"/>
      <c r="N21" s="215"/>
      <c r="O21" s="215"/>
      <c r="P21" s="215"/>
      <c r="Q21" s="216"/>
      <c r="R21" s="215"/>
      <c r="S21" s="216"/>
      <c r="T21" s="217"/>
      <c r="U21" s="216"/>
      <c r="V21" s="218"/>
      <c r="W21" s="216"/>
      <c r="X21" s="114"/>
    </row>
    <row r="22" spans="1:24" s="111" customFormat="1" ht="17.25" thickBot="1">
      <c r="A22" s="181" t="s">
        <v>203</v>
      </c>
      <c r="B22" s="202"/>
      <c r="C22" s="221">
        <v>172591</v>
      </c>
      <c r="D22" s="215"/>
      <c r="E22" s="221">
        <v>-57452</v>
      </c>
      <c r="F22" s="215"/>
      <c r="G22" s="221">
        <v>196759</v>
      </c>
      <c r="H22" s="215"/>
      <c r="I22" s="221">
        <v>29328</v>
      </c>
      <c r="J22" s="216"/>
      <c r="K22" s="221">
        <v>506</v>
      </c>
      <c r="L22" s="216"/>
      <c r="M22" s="221">
        <v>-1154</v>
      </c>
      <c r="N22" s="215"/>
      <c r="O22" s="221">
        <v>1857</v>
      </c>
      <c r="P22" s="215"/>
      <c r="Q22" s="221">
        <v>395897</v>
      </c>
      <c r="R22" s="221" t="e">
        <v>#REF!</v>
      </c>
      <c r="S22" s="221">
        <f>C22+E22+G22+I22+K22+M22+O22+Q22</f>
        <v>738332</v>
      </c>
      <c r="T22" s="221"/>
      <c r="U22" s="221">
        <v>15294</v>
      </c>
      <c r="V22" s="221" t="e">
        <v>#REF!</v>
      </c>
      <c r="W22" s="221">
        <f>S22+U22</f>
        <v>753626</v>
      </c>
    </row>
    <row r="23" spans="1:24" s="111" customFormat="1" ht="7.5" customHeight="1" thickTop="1">
      <c r="A23" s="181"/>
      <c r="B23" s="202"/>
      <c r="C23" s="216"/>
      <c r="D23" s="215"/>
      <c r="E23" s="216"/>
      <c r="F23" s="215"/>
      <c r="G23" s="216"/>
      <c r="H23" s="215"/>
      <c r="I23" s="216"/>
      <c r="J23" s="216"/>
      <c r="K23" s="216"/>
      <c r="L23" s="216"/>
      <c r="M23" s="216"/>
      <c r="N23" s="215"/>
      <c r="O23" s="216"/>
      <c r="P23" s="215"/>
      <c r="Q23" s="216"/>
      <c r="R23" s="216"/>
      <c r="S23" s="216"/>
      <c r="T23" s="216"/>
      <c r="U23" s="216"/>
      <c r="V23" s="216"/>
      <c r="W23" s="216"/>
    </row>
    <row r="24" spans="1:24" s="111" customFormat="1" ht="17.25">
      <c r="A24" s="183" t="s">
        <v>204</v>
      </c>
      <c r="B24" s="202"/>
      <c r="C24" s="216"/>
      <c r="D24" s="215"/>
      <c r="E24" s="215"/>
      <c r="F24" s="215"/>
      <c r="G24" s="216"/>
      <c r="H24" s="215"/>
      <c r="I24" s="216"/>
      <c r="J24" s="216"/>
      <c r="K24" s="216"/>
      <c r="L24" s="216"/>
      <c r="M24" s="216"/>
      <c r="N24" s="215"/>
      <c r="O24" s="215"/>
      <c r="P24" s="215"/>
      <c r="Q24" s="216"/>
      <c r="R24" s="215"/>
      <c r="S24" s="216"/>
      <c r="T24" s="217"/>
      <c r="U24" s="217"/>
      <c r="V24" s="218"/>
      <c r="W24" s="222"/>
    </row>
    <row r="25" spans="1:24" s="111" customFormat="1" ht="16.5" hidden="1" customHeight="1">
      <c r="A25" s="184" t="s">
        <v>129</v>
      </c>
      <c r="B25" s="202"/>
      <c r="C25" s="220">
        <v>0</v>
      </c>
      <c r="D25" s="220"/>
      <c r="E25" s="220">
        <v>0</v>
      </c>
      <c r="F25" s="220"/>
      <c r="G25" s="220">
        <v>0</v>
      </c>
      <c r="H25" s="220"/>
      <c r="I25" s="220">
        <v>0</v>
      </c>
      <c r="J25" s="220"/>
      <c r="K25" s="220">
        <v>0</v>
      </c>
      <c r="L25" s="220"/>
      <c r="M25" s="220">
        <v>0</v>
      </c>
      <c r="N25" s="220"/>
      <c r="O25" s="220">
        <v>0</v>
      </c>
      <c r="P25" s="220"/>
      <c r="Q25" s="220">
        <v>0</v>
      </c>
      <c r="R25" s="220"/>
      <c r="S25" s="220">
        <f>C25+E25+G25+I25+K25+M25+O25+Q25</f>
        <v>0</v>
      </c>
      <c r="T25" s="222"/>
      <c r="U25" s="220">
        <v>0</v>
      </c>
      <c r="V25" s="222"/>
      <c r="W25" s="222">
        <f>S25+U25</f>
        <v>0</v>
      </c>
    </row>
    <row r="26" spans="1:24" s="111" customFormat="1" ht="16.5" hidden="1" customHeight="1">
      <c r="A26" s="184"/>
      <c r="B26" s="202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4"/>
      <c r="T26" s="222"/>
      <c r="U26" s="220"/>
      <c r="V26" s="222"/>
      <c r="W26" s="223"/>
    </row>
    <row r="27" spans="1:24" s="111" customFormat="1" ht="16.5" hidden="1" customHeight="1">
      <c r="A27" s="184" t="s">
        <v>165</v>
      </c>
      <c r="B27" s="202"/>
      <c r="C27" s="220">
        <v>0</v>
      </c>
      <c r="D27" s="220"/>
      <c r="E27" s="220">
        <v>0</v>
      </c>
      <c r="F27" s="220"/>
      <c r="G27" s="220">
        <v>0</v>
      </c>
      <c r="H27" s="220"/>
      <c r="I27" s="220">
        <v>0</v>
      </c>
      <c r="J27" s="220"/>
      <c r="K27" s="220">
        <v>0</v>
      </c>
      <c r="L27" s="220"/>
      <c r="M27" s="220">
        <v>0</v>
      </c>
      <c r="N27" s="220"/>
      <c r="O27" s="220">
        <v>0</v>
      </c>
      <c r="P27" s="220"/>
      <c r="Q27" s="220">
        <v>0</v>
      </c>
      <c r="R27" s="220"/>
      <c r="S27" s="220">
        <f t="shared" ref="S27:S30" si="3">C27+E27+G27+I27+K27+M27+O27+Q27</f>
        <v>0</v>
      </c>
      <c r="T27" s="222"/>
      <c r="U27" s="220">
        <v>0</v>
      </c>
      <c r="V27" s="222"/>
      <c r="W27" s="222">
        <f t="shared" ref="W27:W30" si="4">S27+U27</f>
        <v>0</v>
      </c>
    </row>
    <row r="28" spans="1:24" s="111" customFormat="1" hidden="1">
      <c r="A28" s="182" t="s">
        <v>90</v>
      </c>
      <c r="B28" s="202"/>
      <c r="C28" s="296">
        <f>C29+C30</f>
        <v>0</v>
      </c>
      <c r="D28" s="296">
        <f t="shared" ref="D28:V28" si="5">D29+D30</f>
        <v>0</v>
      </c>
      <c r="E28" s="296">
        <f t="shared" si="5"/>
        <v>0</v>
      </c>
      <c r="F28" s="296">
        <f t="shared" si="5"/>
        <v>0</v>
      </c>
      <c r="G28" s="296">
        <f t="shared" si="5"/>
        <v>0</v>
      </c>
      <c r="H28" s="296">
        <f t="shared" si="5"/>
        <v>0</v>
      </c>
      <c r="I28" s="296">
        <f t="shared" si="5"/>
        <v>0</v>
      </c>
      <c r="J28" s="296">
        <f t="shared" si="5"/>
        <v>0</v>
      </c>
      <c r="K28" s="296">
        <f t="shared" si="5"/>
        <v>0</v>
      </c>
      <c r="L28" s="296">
        <f t="shared" si="5"/>
        <v>0</v>
      </c>
      <c r="M28" s="296">
        <f t="shared" si="5"/>
        <v>0</v>
      </c>
      <c r="N28" s="296">
        <f t="shared" si="5"/>
        <v>0</v>
      </c>
      <c r="O28" s="296">
        <f t="shared" si="5"/>
        <v>0</v>
      </c>
      <c r="P28" s="296">
        <f t="shared" si="5"/>
        <v>0</v>
      </c>
      <c r="Q28" s="296">
        <f t="shared" si="5"/>
        <v>0</v>
      </c>
      <c r="R28" s="296">
        <f t="shared" si="5"/>
        <v>0</v>
      </c>
      <c r="S28" s="296">
        <f t="shared" si="3"/>
        <v>0</v>
      </c>
      <c r="T28" s="296">
        <f t="shared" si="5"/>
        <v>0</v>
      </c>
      <c r="U28" s="296">
        <f t="shared" si="5"/>
        <v>0</v>
      </c>
      <c r="V28" s="296">
        <f t="shared" si="5"/>
        <v>0</v>
      </c>
      <c r="W28" s="296">
        <f t="shared" si="4"/>
        <v>0</v>
      </c>
    </row>
    <row r="29" spans="1:24" s="111" customFormat="1" hidden="1">
      <c r="A29" s="186" t="s">
        <v>91</v>
      </c>
      <c r="B29" s="202"/>
      <c r="C29" s="220">
        <v>0</v>
      </c>
      <c r="D29" s="220"/>
      <c r="E29" s="220">
        <v>0</v>
      </c>
      <c r="F29" s="220"/>
      <c r="G29" s="220">
        <v>0</v>
      </c>
      <c r="H29" s="220"/>
      <c r="I29" s="220">
        <v>0</v>
      </c>
      <c r="J29" s="220"/>
      <c r="K29" s="220">
        <v>0</v>
      </c>
      <c r="L29" s="220"/>
      <c r="M29" s="220">
        <v>0</v>
      </c>
      <c r="N29" s="220"/>
      <c r="O29" s="297"/>
      <c r="P29" s="220"/>
      <c r="Q29" s="220">
        <v>0</v>
      </c>
      <c r="R29" s="220"/>
      <c r="S29" s="220">
        <f t="shared" si="3"/>
        <v>0</v>
      </c>
      <c r="T29" s="223"/>
      <c r="U29" s="220">
        <v>0</v>
      </c>
      <c r="V29" s="298"/>
      <c r="W29" s="299">
        <f t="shared" si="4"/>
        <v>0</v>
      </c>
    </row>
    <row r="30" spans="1:24" s="111" customFormat="1" ht="16.5" hidden="1" customHeight="1">
      <c r="A30" s="186" t="s">
        <v>152</v>
      </c>
      <c r="B30" s="202"/>
      <c r="C30" s="220">
        <v>0</v>
      </c>
      <c r="D30" s="220"/>
      <c r="E30" s="220">
        <v>0</v>
      </c>
      <c r="F30" s="220"/>
      <c r="G30" s="220">
        <v>0</v>
      </c>
      <c r="H30" s="220"/>
      <c r="I30" s="220">
        <v>0</v>
      </c>
      <c r="J30" s="220"/>
      <c r="K30" s="220">
        <v>0</v>
      </c>
      <c r="L30" s="220"/>
      <c r="M30" s="220">
        <v>0</v>
      </c>
      <c r="N30" s="220"/>
      <c r="O30" s="220"/>
      <c r="P30" s="220"/>
      <c r="Q30" s="220">
        <v>0</v>
      </c>
      <c r="R30" s="220"/>
      <c r="S30" s="220">
        <f t="shared" si="3"/>
        <v>0</v>
      </c>
      <c r="T30" s="223"/>
      <c r="U30" s="220">
        <v>0</v>
      </c>
      <c r="V30" s="223"/>
      <c r="W30" s="222">
        <f t="shared" si="4"/>
        <v>0</v>
      </c>
    </row>
    <row r="31" spans="1:24" s="111" customFormat="1" ht="16.5" hidden="1" customHeight="1">
      <c r="A31" s="186"/>
      <c r="B31" s="202"/>
      <c r="C31" s="224"/>
      <c r="D31" s="220"/>
      <c r="E31" s="220"/>
      <c r="F31" s="220"/>
      <c r="G31" s="224"/>
      <c r="H31" s="220"/>
      <c r="I31" s="224"/>
      <c r="J31" s="224"/>
      <c r="K31" s="224"/>
      <c r="L31" s="224"/>
      <c r="M31" s="224"/>
      <c r="N31" s="220"/>
      <c r="O31" s="220"/>
      <c r="P31" s="220"/>
      <c r="Q31" s="224"/>
      <c r="R31" s="220"/>
      <c r="S31" s="224"/>
      <c r="T31" s="222"/>
      <c r="U31" s="222"/>
      <c r="V31" s="222"/>
      <c r="W31" s="222"/>
    </row>
    <row r="32" spans="1:24" s="111" customFormat="1" hidden="1">
      <c r="A32" s="180" t="s">
        <v>92</v>
      </c>
      <c r="B32" s="202"/>
      <c r="C32" s="296">
        <f>C33+C34+C35+C36+C37</f>
        <v>0</v>
      </c>
      <c r="D32" s="296">
        <f t="shared" ref="D32:V32" si="6">D33+D34+D35+D36+D37</f>
        <v>0</v>
      </c>
      <c r="E32" s="296">
        <f t="shared" si="6"/>
        <v>0</v>
      </c>
      <c r="F32" s="296">
        <f t="shared" si="6"/>
        <v>0</v>
      </c>
      <c r="G32" s="296">
        <f t="shared" si="6"/>
        <v>0</v>
      </c>
      <c r="H32" s="296">
        <f t="shared" si="6"/>
        <v>0</v>
      </c>
      <c r="I32" s="296">
        <f t="shared" si="6"/>
        <v>0</v>
      </c>
      <c r="J32" s="296">
        <f t="shared" si="6"/>
        <v>0</v>
      </c>
      <c r="K32" s="296">
        <f t="shared" si="6"/>
        <v>0</v>
      </c>
      <c r="L32" s="296">
        <f t="shared" si="6"/>
        <v>0</v>
      </c>
      <c r="M32" s="296">
        <f t="shared" si="6"/>
        <v>0</v>
      </c>
      <c r="N32" s="296">
        <f t="shared" si="6"/>
        <v>0</v>
      </c>
      <c r="O32" s="296">
        <f t="shared" si="6"/>
        <v>0</v>
      </c>
      <c r="P32" s="296">
        <f t="shared" si="6"/>
        <v>0</v>
      </c>
      <c r="Q32" s="296">
        <f t="shared" si="6"/>
        <v>0</v>
      </c>
      <c r="R32" s="296">
        <f t="shared" si="6"/>
        <v>0</v>
      </c>
      <c r="S32" s="296">
        <f t="shared" ref="S32:S37" si="7">C32+E32+G32+I32+K32+M32+O32+Q32</f>
        <v>0</v>
      </c>
      <c r="T32" s="296">
        <f t="shared" si="6"/>
        <v>0</v>
      </c>
      <c r="U32" s="296">
        <f t="shared" si="6"/>
        <v>0</v>
      </c>
      <c r="V32" s="296">
        <f t="shared" si="6"/>
        <v>0</v>
      </c>
      <c r="W32" s="296">
        <f t="shared" ref="W32:W37" si="8">S32+U32</f>
        <v>0</v>
      </c>
    </row>
    <row r="33" spans="1:24" s="111" customFormat="1" hidden="1">
      <c r="A33" s="186" t="s">
        <v>131</v>
      </c>
      <c r="B33" s="202"/>
      <c r="C33" s="220">
        <v>0</v>
      </c>
      <c r="D33" s="220"/>
      <c r="E33" s="220">
        <v>0</v>
      </c>
      <c r="F33" s="220"/>
      <c r="G33" s="220">
        <v>0</v>
      </c>
      <c r="H33" s="220"/>
      <c r="I33" s="220">
        <v>0</v>
      </c>
      <c r="J33" s="224"/>
      <c r="K33" s="220">
        <v>0</v>
      </c>
      <c r="L33" s="224"/>
      <c r="M33" s="220">
        <v>0</v>
      </c>
      <c r="N33" s="220"/>
      <c r="O33" s="220">
        <v>0</v>
      </c>
      <c r="P33" s="220"/>
      <c r="Q33" s="220">
        <v>0</v>
      </c>
      <c r="R33" s="220"/>
      <c r="S33" s="220">
        <f t="shared" si="7"/>
        <v>0</v>
      </c>
      <c r="T33" s="222"/>
      <c r="U33" s="220">
        <v>0</v>
      </c>
      <c r="V33" s="222"/>
      <c r="W33" s="223">
        <f t="shared" si="8"/>
        <v>0</v>
      </c>
    </row>
    <row r="34" spans="1:24" s="111" customFormat="1" hidden="1">
      <c r="A34" s="186" t="s">
        <v>143</v>
      </c>
      <c r="B34" s="202"/>
      <c r="C34" s="220">
        <v>0</v>
      </c>
      <c r="D34" s="220"/>
      <c r="E34" s="220">
        <v>0</v>
      </c>
      <c r="F34" s="220"/>
      <c r="G34" s="220">
        <v>0</v>
      </c>
      <c r="H34" s="220"/>
      <c r="I34" s="220">
        <v>0</v>
      </c>
      <c r="J34" s="224"/>
      <c r="K34" s="220">
        <v>0</v>
      </c>
      <c r="L34" s="224"/>
      <c r="M34" s="220">
        <v>0</v>
      </c>
      <c r="N34" s="220"/>
      <c r="O34" s="220">
        <v>0</v>
      </c>
      <c r="P34" s="220"/>
      <c r="Q34" s="220">
        <v>0</v>
      </c>
      <c r="R34" s="220"/>
      <c r="S34" s="220">
        <f t="shared" si="7"/>
        <v>0</v>
      </c>
      <c r="T34" s="222"/>
      <c r="U34" s="220">
        <v>0</v>
      </c>
      <c r="V34" s="222"/>
      <c r="W34" s="223">
        <f t="shared" si="8"/>
        <v>0</v>
      </c>
    </row>
    <row r="35" spans="1:24" s="111" customFormat="1" hidden="1">
      <c r="A35" s="186" t="s">
        <v>103</v>
      </c>
      <c r="C35" s="220">
        <v>0</v>
      </c>
      <c r="D35" s="220"/>
      <c r="E35" s="220">
        <v>0</v>
      </c>
      <c r="F35" s="220"/>
      <c r="G35" s="220">
        <v>0</v>
      </c>
      <c r="H35" s="220"/>
      <c r="I35" s="220">
        <v>0</v>
      </c>
      <c r="J35" s="224"/>
      <c r="K35" s="220">
        <v>0</v>
      </c>
      <c r="L35" s="224"/>
      <c r="M35" s="220">
        <v>0</v>
      </c>
      <c r="N35" s="220"/>
      <c r="O35" s="220">
        <v>0</v>
      </c>
      <c r="P35" s="220"/>
      <c r="Q35" s="220">
        <v>0</v>
      </c>
      <c r="R35" s="220"/>
      <c r="S35" s="220">
        <f t="shared" si="7"/>
        <v>0</v>
      </c>
      <c r="T35" s="222"/>
      <c r="U35" s="220">
        <v>0</v>
      </c>
      <c r="V35" s="222"/>
      <c r="W35" s="223">
        <f t="shared" si="8"/>
        <v>0</v>
      </c>
    </row>
    <row r="36" spans="1:24" s="111" customFormat="1" hidden="1">
      <c r="A36" s="186" t="s">
        <v>93</v>
      </c>
      <c r="B36" s="202"/>
      <c r="C36" s="220">
        <v>0</v>
      </c>
      <c r="D36" s="220"/>
      <c r="E36" s="220">
        <v>0</v>
      </c>
      <c r="F36" s="220"/>
      <c r="G36" s="220">
        <v>0</v>
      </c>
      <c r="H36" s="220"/>
      <c r="I36" s="220">
        <v>0</v>
      </c>
      <c r="J36" s="224"/>
      <c r="K36" s="220">
        <v>0</v>
      </c>
      <c r="L36" s="224"/>
      <c r="M36" s="220">
        <v>0</v>
      </c>
      <c r="N36" s="220"/>
      <c r="O36" s="220">
        <v>0</v>
      </c>
      <c r="P36" s="220"/>
      <c r="Q36" s="220">
        <v>0</v>
      </c>
      <c r="R36" s="220"/>
      <c r="S36" s="220">
        <f t="shared" si="7"/>
        <v>0</v>
      </c>
      <c r="T36" s="222"/>
      <c r="U36" s="220">
        <v>0</v>
      </c>
      <c r="V36" s="222"/>
      <c r="W36" s="223">
        <f t="shared" si="8"/>
        <v>0</v>
      </c>
    </row>
    <row r="37" spans="1:24" s="111" customFormat="1" ht="16.5" hidden="1" customHeight="1">
      <c r="A37" s="186" t="s">
        <v>94</v>
      </c>
      <c r="B37" s="202"/>
      <c r="C37" s="220">
        <v>0</v>
      </c>
      <c r="D37" s="220"/>
      <c r="E37" s="220">
        <v>0</v>
      </c>
      <c r="F37" s="220"/>
      <c r="G37" s="220">
        <v>0</v>
      </c>
      <c r="H37" s="220"/>
      <c r="I37" s="220">
        <v>0</v>
      </c>
      <c r="J37" s="224"/>
      <c r="K37" s="220">
        <v>0</v>
      </c>
      <c r="L37" s="224"/>
      <c r="M37" s="220">
        <v>0</v>
      </c>
      <c r="N37" s="220"/>
      <c r="O37" s="220">
        <v>0</v>
      </c>
      <c r="P37" s="220"/>
      <c r="Q37" s="220">
        <v>0</v>
      </c>
      <c r="R37" s="220"/>
      <c r="S37" s="220">
        <f t="shared" si="7"/>
        <v>0</v>
      </c>
      <c r="T37" s="222"/>
      <c r="U37" s="220">
        <v>0</v>
      </c>
      <c r="V37" s="222"/>
      <c r="W37" s="223">
        <f t="shared" si="8"/>
        <v>0</v>
      </c>
    </row>
    <row r="38" spans="1:24" s="111" customFormat="1" ht="16.5" hidden="1" customHeight="1">
      <c r="A38" s="186"/>
      <c r="B38" s="202"/>
      <c r="C38" s="224"/>
      <c r="D38" s="220"/>
      <c r="E38" s="220"/>
      <c r="F38" s="220"/>
      <c r="G38" s="224"/>
      <c r="H38" s="220"/>
      <c r="I38" s="224"/>
      <c r="J38" s="224"/>
      <c r="K38" s="224"/>
      <c r="L38" s="224"/>
      <c r="M38" s="224"/>
      <c r="N38" s="220"/>
      <c r="O38" s="220"/>
      <c r="P38" s="220"/>
      <c r="Q38" s="224"/>
      <c r="R38" s="220"/>
      <c r="S38" s="224"/>
      <c r="T38" s="222"/>
      <c r="U38" s="222"/>
      <c r="V38" s="222"/>
      <c r="W38" s="222"/>
      <c r="X38" s="122"/>
    </row>
    <row r="39" spans="1:24" s="111" customFormat="1" ht="16.5" hidden="1" customHeight="1">
      <c r="A39" s="186"/>
      <c r="B39" s="202"/>
      <c r="C39" s="224"/>
      <c r="D39" s="220"/>
      <c r="E39" s="220"/>
      <c r="F39" s="220"/>
      <c r="G39" s="224"/>
      <c r="H39" s="220"/>
      <c r="I39" s="224"/>
      <c r="J39" s="224"/>
      <c r="K39" s="224"/>
      <c r="L39" s="224"/>
      <c r="M39" s="224"/>
      <c r="N39" s="220"/>
      <c r="O39" s="220"/>
      <c r="P39" s="220"/>
      <c r="Q39" s="224"/>
      <c r="R39" s="220"/>
      <c r="S39" s="224"/>
      <c r="T39" s="222"/>
      <c r="U39" s="222"/>
      <c r="V39" s="222"/>
      <c r="W39" s="222"/>
      <c r="X39" s="122"/>
    </row>
    <row r="40" spans="1:24" s="111" customFormat="1" ht="16.899999999999999" customHeight="1">
      <c r="A40" s="303" t="s">
        <v>190</v>
      </c>
      <c r="B40" s="202"/>
      <c r="C40" s="220">
        <v>6509</v>
      </c>
      <c r="D40" s="220"/>
      <c r="E40" s="220">
        <v>0</v>
      </c>
      <c r="F40" s="220"/>
      <c r="G40" s="220">
        <v>22069</v>
      </c>
      <c r="H40" s="220"/>
      <c r="I40" s="224">
        <v>0</v>
      </c>
      <c r="J40" s="224"/>
      <c r="K40" s="224">
        <v>0</v>
      </c>
      <c r="L40" s="224"/>
      <c r="M40" s="224">
        <v>0</v>
      </c>
      <c r="N40" s="220"/>
      <c r="O40" s="220">
        <v>-1694</v>
      </c>
      <c r="P40" s="220"/>
      <c r="Q40" s="224">
        <v>0</v>
      </c>
      <c r="R40" s="220"/>
      <c r="S40" s="220">
        <f t="shared" ref="S40" si="9">C40+E40+G40+I40+K40+M40+O40+Q40</f>
        <v>26884</v>
      </c>
      <c r="T40" s="222"/>
      <c r="U40" s="222">
        <v>0</v>
      </c>
      <c r="V40" s="222"/>
      <c r="W40" s="223">
        <f t="shared" ref="W40" si="10">S40+U40</f>
        <v>26884</v>
      </c>
      <c r="X40" s="122"/>
    </row>
    <row r="41" spans="1:24" s="111" customFormat="1" ht="7.9" customHeight="1">
      <c r="A41" s="186"/>
      <c r="B41" s="202"/>
      <c r="C41" s="224"/>
      <c r="D41" s="220"/>
      <c r="E41" s="220"/>
      <c r="F41" s="220"/>
      <c r="G41" s="224"/>
      <c r="H41" s="220"/>
      <c r="I41" s="224"/>
      <c r="J41" s="224"/>
      <c r="K41" s="224"/>
      <c r="L41" s="224"/>
      <c r="M41" s="224"/>
      <c r="N41" s="220"/>
      <c r="O41" s="220"/>
      <c r="P41" s="220"/>
      <c r="Q41" s="224"/>
      <c r="R41" s="220"/>
      <c r="S41" s="224"/>
      <c r="T41" s="222"/>
      <c r="U41" s="222"/>
      <c r="V41" s="222"/>
      <c r="W41" s="222"/>
      <c r="X41" s="122"/>
    </row>
    <row r="42" spans="1:24" s="111" customFormat="1" ht="16.899999999999999" customHeight="1">
      <c r="A42" s="184" t="s">
        <v>179</v>
      </c>
      <c r="B42" s="202"/>
      <c r="C42" s="226">
        <f>C43+C44</f>
        <v>0</v>
      </c>
      <c r="D42" s="220">
        <f t="shared" ref="D42:V42" si="11">D43+D44</f>
        <v>0</v>
      </c>
      <c r="E42" s="226">
        <f t="shared" si="11"/>
        <v>0</v>
      </c>
      <c r="F42" s="220">
        <f t="shared" si="11"/>
        <v>0</v>
      </c>
      <c r="G42" s="226">
        <f t="shared" si="11"/>
        <v>0</v>
      </c>
      <c r="H42" s="220">
        <f t="shared" si="11"/>
        <v>0</v>
      </c>
      <c r="I42" s="226">
        <f t="shared" si="11"/>
        <v>0</v>
      </c>
      <c r="J42" s="224">
        <f t="shared" si="11"/>
        <v>0</v>
      </c>
      <c r="K42" s="226">
        <f t="shared" si="11"/>
        <v>0</v>
      </c>
      <c r="L42" s="224">
        <f t="shared" si="11"/>
        <v>0</v>
      </c>
      <c r="M42" s="226">
        <f t="shared" si="11"/>
        <v>0</v>
      </c>
      <c r="N42" s="220">
        <f t="shared" si="11"/>
        <v>0</v>
      </c>
      <c r="O42" s="226">
        <f t="shared" si="11"/>
        <v>-1</v>
      </c>
      <c r="P42" s="220">
        <f t="shared" si="11"/>
        <v>0</v>
      </c>
      <c r="Q42" s="226">
        <f t="shared" si="11"/>
        <v>0</v>
      </c>
      <c r="R42" s="220">
        <f t="shared" si="11"/>
        <v>0</v>
      </c>
      <c r="S42" s="226">
        <f t="shared" ref="S42:S44" si="12">C42+E42+G42+I42+K42+M42+O42+Q42</f>
        <v>-1</v>
      </c>
      <c r="T42" s="222">
        <f t="shared" si="11"/>
        <v>0</v>
      </c>
      <c r="U42" s="226">
        <f t="shared" si="11"/>
        <v>0</v>
      </c>
      <c r="V42" s="222">
        <f t="shared" si="11"/>
        <v>0</v>
      </c>
      <c r="W42" s="226">
        <f t="shared" ref="W42:W44" si="13">S42+U42</f>
        <v>-1</v>
      </c>
      <c r="X42" s="122"/>
    </row>
    <row r="43" spans="1:24" s="111" customFormat="1" ht="16.899999999999999" hidden="1" customHeight="1">
      <c r="A43" s="184" t="s">
        <v>180</v>
      </c>
      <c r="B43" s="202"/>
      <c r="C43" s="224">
        <v>0</v>
      </c>
      <c r="D43" s="220"/>
      <c r="E43" s="220">
        <v>0</v>
      </c>
      <c r="F43" s="220"/>
      <c r="G43" s="224">
        <v>0</v>
      </c>
      <c r="H43" s="220"/>
      <c r="I43" s="224">
        <v>0</v>
      </c>
      <c r="J43" s="224"/>
      <c r="K43" s="224">
        <v>0</v>
      </c>
      <c r="L43" s="224"/>
      <c r="M43" s="224">
        <v>0</v>
      </c>
      <c r="N43" s="220"/>
      <c r="O43" s="220">
        <v>0</v>
      </c>
      <c r="P43" s="220"/>
      <c r="Q43" s="224">
        <v>0</v>
      </c>
      <c r="R43" s="220"/>
      <c r="S43" s="224">
        <f t="shared" si="12"/>
        <v>0</v>
      </c>
      <c r="T43" s="222"/>
      <c r="U43" s="222">
        <v>0</v>
      </c>
      <c r="V43" s="222"/>
      <c r="W43" s="222">
        <f t="shared" si="13"/>
        <v>0</v>
      </c>
      <c r="X43" s="122"/>
    </row>
    <row r="44" spans="1:24" s="111" customFormat="1" ht="16.899999999999999" customHeight="1">
      <c r="A44" s="184" t="s">
        <v>181</v>
      </c>
      <c r="B44" s="202"/>
      <c r="C44" s="224">
        <v>0</v>
      </c>
      <c r="D44" s="220"/>
      <c r="E44" s="220">
        <v>0</v>
      </c>
      <c r="F44" s="220"/>
      <c r="G44" s="224">
        <v>0</v>
      </c>
      <c r="H44" s="220"/>
      <c r="I44" s="224">
        <v>0</v>
      </c>
      <c r="J44" s="224"/>
      <c r="K44" s="224">
        <v>0</v>
      </c>
      <c r="L44" s="224"/>
      <c r="M44" s="224">
        <v>0</v>
      </c>
      <c r="N44" s="220"/>
      <c r="O44" s="220">
        <v>-1</v>
      </c>
      <c r="P44" s="220"/>
      <c r="Q44" s="224">
        <v>0</v>
      </c>
      <c r="R44" s="220"/>
      <c r="S44" s="220">
        <f t="shared" si="12"/>
        <v>-1</v>
      </c>
      <c r="T44" s="222"/>
      <c r="U44" s="222">
        <v>0</v>
      </c>
      <c r="V44" s="222"/>
      <c r="W44" s="223">
        <f t="shared" si="13"/>
        <v>-1</v>
      </c>
      <c r="X44" s="122"/>
    </row>
    <row r="45" spans="1:24" s="111" customFormat="1" ht="8.4499999999999993" customHeight="1">
      <c r="A45" s="184"/>
      <c r="B45" s="202"/>
      <c r="C45" s="224"/>
      <c r="D45" s="220"/>
      <c r="E45" s="220"/>
      <c r="F45" s="220"/>
      <c r="G45" s="224"/>
      <c r="H45" s="220"/>
      <c r="I45" s="224"/>
      <c r="J45" s="224"/>
      <c r="K45" s="224"/>
      <c r="L45" s="224"/>
      <c r="M45" s="224"/>
      <c r="N45" s="220"/>
      <c r="O45" s="220"/>
      <c r="P45" s="220"/>
      <c r="Q45" s="224"/>
      <c r="R45" s="220"/>
      <c r="S45" s="224"/>
      <c r="T45" s="222"/>
      <c r="U45" s="222"/>
      <c r="V45" s="222"/>
      <c r="W45" s="222"/>
      <c r="X45" s="122"/>
    </row>
    <row r="46" spans="1:24" s="111" customFormat="1" ht="10.15" customHeight="1">
      <c r="A46" s="186"/>
      <c r="B46" s="202"/>
      <c r="C46" s="224"/>
      <c r="D46" s="220"/>
      <c r="E46" s="220"/>
      <c r="F46" s="220"/>
      <c r="G46" s="224"/>
      <c r="H46" s="220"/>
      <c r="I46" s="224"/>
      <c r="J46" s="224"/>
      <c r="K46" s="224"/>
      <c r="L46" s="224"/>
      <c r="M46" s="224"/>
      <c r="N46" s="220"/>
      <c r="O46" s="220"/>
      <c r="P46" s="220"/>
      <c r="Q46" s="220"/>
      <c r="R46" s="220"/>
      <c r="S46" s="220"/>
      <c r="T46" s="222"/>
      <c r="U46" s="222"/>
      <c r="V46" s="222"/>
      <c r="W46" s="223"/>
      <c r="X46" s="122"/>
    </row>
    <row r="47" spans="1:24" s="111" customFormat="1" ht="18.600000000000001" customHeight="1">
      <c r="A47" s="180" t="s">
        <v>92</v>
      </c>
      <c r="B47" s="202"/>
      <c r="C47" s="226">
        <f>C48</f>
        <v>0</v>
      </c>
      <c r="D47" s="220">
        <f t="shared" ref="D47:V47" si="14">D48</f>
        <v>0</v>
      </c>
      <c r="E47" s="226">
        <f t="shared" si="14"/>
        <v>0</v>
      </c>
      <c r="F47" s="220">
        <f t="shared" si="14"/>
        <v>0</v>
      </c>
      <c r="G47" s="226">
        <f t="shared" si="14"/>
        <v>0</v>
      </c>
      <c r="H47" s="220">
        <f t="shared" si="14"/>
        <v>0</v>
      </c>
      <c r="I47" s="226">
        <f t="shared" si="14"/>
        <v>0</v>
      </c>
      <c r="J47" s="224">
        <f t="shared" si="14"/>
        <v>0</v>
      </c>
      <c r="K47" s="226">
        <f t="shared" si="14"/>
        <v>0</v>
      </c>
      <c r="L47" s="224">
        <f t="shared" si="14"/>
        <v>0</v>
      </c>
      <c r="M47" s="226">
        <f t="shared" si="14"/>
        <v>0</v>
      </c>
      <c r="N47" s="220">
        <f t="shared" si="14"/>
        <v>0</v>
      </c>
      <c r="O47" s="226">
        <f t="shared" si="14"/>
        <v>0</v>
      </c>
      <c r="P47" s="220">
        <f t="shared" si="14"/>
        <v>0</v>
      </c>
      <c r="Q47" s="226">
        <f t="shared" si="14"/>
        <v>0</v>
      </c>
      <c r="R47" s="220">
        <f t="shared" si="14"/>
        <v>0</v>
      </c>
      <c r="S47" s="226">
        <f t="shared" ref="S47:S48" si="15">C47+E47+G47+I47+K47+M47+O47+Q47</f>
        <v>0</v>
      </c>
      <c r="T47" s="222">
        <f t="shared" si="14"/>
        <v>0</v>
      </c>
      <c r="U47" s="225">
        <f t="shared" si="14"/>
        <v>-92</v>
      </c>
      <c r="V47" s="222">
        <f t="shared" si="14"/>
        <v>0</v>
      </c>
      <c r="W47" s="225">
        <f t="shared" ref="W47:W48" si="16">S47+U47</f>
        <v>-92</v>
      </c>
      <c r="X47" s="122"/>
    </row>
    <row r="48" spans="1:24" s="111" customFormat="1" ht="16.899999999999999" customHeight="1">
      <c r="A48" s="186" t="s">
        <v>131</v>
      </c>
      <c r="B48" s="202"/>
      <c r="C48" s="224">
        <v>0</v>
      </c>
      <c r="D48" s="220"/>
      <c r="E48" s="220">
        <v>0</v>
      </c>
      <c r="F48" s="220"/>
      <c r="G48" s="224">
        <v>0</v>
      </c>
      <c r="H48" s="220"/>
      <c r="I48" s="224">
        <v>0</v>
      </c>
      <c r="J48" s="224"/>
      <c r="K48" s="224">
        <v>0</v>
      </c>
      <c r="L48" s="224"/>
      <c r="M48" s="224">
        <v>0</v>
      </c>
      <c r="N48" s="220"/>
      <c r="O48" s="220">
        <v>0</v>
      </c>
      <c r="P48" s="220"/>
      <c r="Q48" s="220">
        <v>0</v>
      </c>
      <c r="R48" s="220"/>
      <c r="S48" s="220">
        <f t="shared" si="15"/>
        <v>0</v>
      </c>
      <c r="T48" s="222"/>
      <c r="U48" s="223">
        <v>-92</v>
      </c>
      <c r="V48" s="222"/>
      <c r="W48" s="223">
        <f t="shared" si="16"/>
        <v>-92</v>
      </c>
      <c r="X48" s="122"/>
    </row>
    <row r="49" spans="1:24" s="111" customFormat="1" ht="8.4499999999999993" customHeight="1">
      <c r="A49" s="182"/>
      <c r="B49" s="202"/>
      <c r="C49" s="224"/>
      <c r="D49" s="220"/>
      <c r="E49" s="220"/>
      <c r="F49" s="220"/>
      <c r="G49" s="224"/>
      <c r="H49" s="220"/>
      <c r="I49" s="224"/>
      <c r="J49" s="224"/>
      <c r="K49" s="224"/>
      <c r="L49" s="224"/>
      <c r="M49" s="224"/>
      <c r="N49" s="220"/>
      <c r="O49" s="220"/>
      <c r="P49" s="220"/>
      <c r="Q49" s="224"/>
      <c r="R49" s="220"/>
      <c r="S49" s="224"/>
      <c r="T49" s="222"/>
      <c r="U49" s="222"/>
      <c r="V49" s="222"/>
      <c r="W49" s="222"/>
      <c r="X49" s="122"/>
    </row>
    <row r="50" spans="1:24" s="111" customFormat="1">
      <c r="A50" s="251" t="s">
        <v>200</v>
      </c>
      <c r="B50" s="202"/>
      <c r="C50" s="226">
        <f>C51+C52</f>
        <v>0</v>
      </c>
      <c r="D50" s="220"/>
      <c r="E50" s="226">
        <f t="shared" ref="E50:V50" si="17">E51+E52</f>
        <v>0</v>
      </c>
      <c r="F50" s="220">
        <f t="shared" si="17"/>
        <v>0</v>
      </c>
      <c r="G50" s="226">
        <f t="shared" si="17"/>
        <v>0</v>
      </c>
      <c r="H50" s="220">
        <f t="shared" si="17"/>
        <v>0</v>
      </c>
      <c r="I50" s="226">
        <f t="shared" si="17"/>
        <v>0</v>
      </c>
      <c r="J50" s="224">
        <f t="shared" si="17"/>
        <v>0</v>
      </c>
      <c r="K50" s="226">
        <f t="shared" si="17"/>
        <v>-1036</v>
      </c>
      <c r="L50" s="224">
        <f t="shared" si="17"/>
        <v>0</v>
      </c>
      <c r="M50" s="226">
        <f t="shared" si="17"/>
        <v>1682</v>
      </c>
      <c r="N50" s="224">
        <f t="shared" si="17"/>
        <v>0</v>
      </c>
      <c r="O50" s="226">
        <f t="shared" si="17"/>
        <v>0</v>
      </c>
      <c r="P50" s="224">
        <f t="shared" si="17"/>
        <v>0</v>
      </c>
      <c r="Q50" s="226">
        <f>Q51+Q52</f>
        <v>29709</v>
      </c>
      <c r="R50" s="224">
        <f t="shared" si="17"/>
        <v>0</v>
      </c>
      <c r="S50" s="226">
        <f t="shared" ref="S50:S52" si="18">C50+E50+G50+I50+K50+M50+O50+Q50</f>
        <v>30355</v>
      </c>
      <c r="T50" s="224">
        <f t="shared" si="17"/>
        <v>0</v>
      </c>
      <c r="U50" s="226">
        <f t="shared" si="17"/>
        <v>1662</v>
      </c>
      <c r="V50" s="226">
        <f t="shared" si="17"/>
        <v>0</v>
      </c>
      <c r="W50" s="226">
        <f t="shared" ref="W50:W52" si="19">S50+U50</f>
        <v>32017</v>
      </c>
      <c r="X50" s="114"/>
    </row>
    <row r="51" spans="1:24" s="111" customFormat="1">
      <c r="A51" s="185" t="s">
        <v>201</v>
      </c>
      <c r="B51" s="202"/>
      <c r="C51" s="220">
        <v>0</v>
      </c>
      <c r="D51" s="220"/>
      <c r="E51" s="220">
        <v>0</v>
      </c>
      <c r="F51" s="220"/>
      <c r="G51" s="220">
        <v>0</v>
      </c>
      <c r="H51" s="220"/>
      <c r="I51" s="220">
        <v>0</v>
      </c>
      <c r="J51" s="224"/>
      <c r="K51" s="220">
        <v>0</v>
      </c>
      <c r="L51" s="224"/>
      <c r="M51" s="220">
        <v>0</v>
      </c>
      <c r="N51" s="220"/>
      <c r="O51" s="220">
        <v>0</v>
      </c>
      <c r="P51" s="220"/>
      <c r="Q51" s="220">
        <v>29709</v>
      </c>
      <c r="R51" s="220"/>
      <c r="S51" s="220">
        <f t="shared" si="18"/>
        <v>29709</v>
      </c>
      <c r="T51" s="222"/>
      <c r="U51" s="220">
        <v>1662</v>
      </c>
      <c r="V51" s="222"/>
      <c r="W51" s="223">
        <f t="shared" si="19"/>
        <v>31371</v>
      </c>
    </row>
    <row r="52" spans="1:24" s="111" customFormat="1" ht="20.65" customHeight="1">
      <c r="A52" s="185" t="s">
        <v>107</v>
      </c>
      <c r="B52" s="202"/>
      <c r="C52" s="220">
        <v>0</v>
      </c>
      <c r="D52" s="220"/>
      <c r="E52" s="220">
        <v>0</v>
      </c>
      <c r="F52" s="220"/>
      <c r="G52" s="220">
        <v>0</v>
      </c>
      <c r="H52" s="220"/>
      <c r="I52" s="220">
        <v>0</v>
      </c>
      <c r="J52" s="224"/>
      <c r="K52" s="220">
        <v>-1036</v>
      </c>
      <c r="L52" s="224"/>
      <c r="M52" s="220">
        <v>1682</v>
      </c>
      <c r="N52" s="220"/>
      <c r="O52" s="220">
        <v>0</v>
      </c>
      <c r="P52" s="220"/>
      <c r="Q52" s="220">
        <v>0</v>
      </c>
      <c r="R52" s="220"/>
      <c r="S52" s="220">
        <f t="shared" si="18"/>
        <v>646</v>
      </c>
      <c r="T52" s="222"/>
      <c r="U52" s="220">
        <v>0</v>
      </c>
      <c r="V52" s="222"/>
      <c r="W52" s="223">
        <f t="shared" si="19"/>
        <v>646</v>
      </c>
    </row>
    <row r="53" spans="1:24" s="111" customFormat="1" ht="18" customHeight="1">
      <c r="A53" s="180"/>
      <c r="B53" s="202"/>
      <c r="C53" s="220"/>
      <c r="D53" s="220"/>
      <c r="E53" s="220"/>
      <c r="F53" s="220"/>
      <c r="G53" s="220"/>
      <c r="H53" s="220"/>
      <c r="I53" s="220"/>
      <c r="J53" s="224"/>
      <c r="K53" s="220"/>
      <c r="L53" s="224"/>
      <c r="M53" s="220"/>
      <c r="N53" s="220"/>
      <c r="O53" s="220"/>
      <c r="P53" s="220"/>
      <c r="Q53" s="220"/>
      <c r="R53" s="220"/>
      <c r="S53" s="224"/>
      <c r="T53" s="222"/>
      <c r="U53" s="220"/>
      <c r="V53" s="222"/>
      <c r="W53" s="223"/>
    </row>
    <row r="54" spans="1:24" s="111" customFormat="1">
      <c r="A54" s="180" t="s">
        <v>115</v>
      </c>
      <c r="B54" s="202"/>
      <c r="C54" s="220">
        <v>0</v>
      </c>
      <c r="D54" s="220"/>
      <c r="E54" s="220">
        <v>0</v>
      </c>
      <c r="F54" s="220"/>
      <c r="G54" s="220">
        <v>0</v>
      </c>
      <c r="H54" s="220"/>
      <c r="I54" s="220">
        <v>-493</v>
      </c>
      <c r="J54" s="224"/>
      <c r="K54" s="220">
        <v>0</v>
      </c>
      <c r="L54" s="224"/>
      <c r="M54" s="220">
        <v>0</v>
      </c>
      <c r="N54" s="220"/>
      <c r="O54" s="220">
        <v>0</v>
      </c>
      <c r="P54" s="220"/>
      <c r="Q54" s="220">
        <f>-SUM(C54:P54)</f>
        <v>493</v>
      </c>
      <c r="R54" s="220"/>
      <c r="S54" s="224">
        <f t="shared" ref="S54:S56" si="20">C54+E54+G54+I54+K54+M54+O54+Q54</f>
        <v>0</v>
      </c>
      <c r="T54" s="222"/>
      <c r="U54" s="220">
        <v>0</v>
      </c>
      <c r="V54" s="222"/>
      <c r="W54" s="223">
        <f t="shared" ref="W54:W56" si="21">S54+U54</f>
        <v>0</v>
      </c>
    </row>
    <row r="55" spans="1:24" s="111" customFormat="1" ht="18.600000000000001" customHeight="1">
      <c r="A55" s="181"/>
      <c r="B55" s="202"/>
      <c r="C55" s="216"/>
      <c r="D55" s="215"/>
      <c r="E55" s="215"/>
      <c r="F55" s="215"/>
      <c r="G55" s="216"/>
      <c r="H55" s="215"/>
      <c r="I55" s="216"/>
      <c r="J55" s="216"/>
      <c r="K55" s="216"/>
      <c r="L55" s="216"/>
      <c r="M55" s="216"/>
      <c r="N55" s="215"/>
      <c r="O55" s="215"/>
      <c r="P55" s="215"/>
      <c r="Q55" s="216"/>
      <c r="R55" s="215"/>
      <c r="S55" s="224"/>
      <c r="T55" s="217"/>
      <c r="U55" s="217"/>
      <c r="V55" s="218"/>
      <c r="W55" s="223"/>
    </row>
    <row r="56" spans="1:24" s="111" customFormat="1" ht="17.25" thickBot="1">
      <c r="A56" s="181" t="s">
        <v>205</v>
      </c>
      <c r="B56" s="202">
        <f>+SFP!C38</f>
        <v>26</v>
      </c>
      <c r="C56" s="221">
        <f>C22+C25+C27+C28+C32+C42+C47+C50+C54+C40</f>
        <v>179100</v>
      </c>
      <c r="D56" s="221"/>
      <c r="E56" s="221">
        <f>E22+E25+E27+E28+E32+E42+E47+E50+E54</f>
        <v>-57452</v>
      </c>
      <c r="F56" s="221" t="e">
        <f>F22+F25+F27+F28+F32+F42+#REF!+#REF!+F47+F50+F54</f>
        <v>#REF!</v>
      </c>
      <c r="G56" s="221">
        <f>G22+G25+G27+G28+G32+G42+G47+G50+G54+G40</f>
        <v>218828</v>
      </c>
      <c r="H56" s="221" t="e">
        <f>H22+H25+H27+H28+H32+H42+#REF!+#REF!+H47+H50+H54</f>
        <v>#REF!</v>
      </c>
      <c r="I56" s="221">
        <f>I22+I25+I27+I28+I32+I42+I47+I50+I54</f>
        <v>28835</v>
      </c>
      <c r="J56" s="221" t="e">
        <f>J22+J25+J27+J28+J32+J42+#REF!+#REF!+J47+J50+J54</f>
        <v>#REF!</v>
      </c>
      <c r="K56" s="221">
        <f>K22+K25+K27+K28+K32+K42+K47+K50+K54</f>
        <v>-530</v>
      </c>
      <c r="L56" s="221" t="e">
        <f>L22+L25+L27+L28+L32+L42+#REF!+#REF!+L47+L50+L54</f>
        <v>#REF!</v>
      </c>
      <c r="M56" s="221">
        <f>M22+M25+M27+M28+M32+M42+M47+M50+M54</f>
        <v>528</v>
      </c>
      <c r="N56" s="221" t="e">
        <f>N22+N25+N27+N28+N32+N42+#REF!+#REF!+N47+N50+N54</f>
        <v>#REF!</v>
      </c>
      <c r="O56" s="221">
        <f>O22+O25+O27+O28+O32+O42+O47+O50+O54+O40</f>
        <v>162</v>
      </c>
      <c r="P56" s="221" t="e">
        <f>P22+P25+P27+P28+P32+P42+#REF!+#REF!+P47+P50+P54</f>
        <v>#REF!</v>
      </c>
      <c r="Q56" s="221">
        <f>Q22+Q25+Q27+Q28+Q32+Q42+Q47+Q50+Q54</f>
        <v>426099</v>
      </c>
      <c r="R56" s="221" t="e">
        <f>R22+R25+R27+R28+R32+R42+#REF!+#REF!+R47+R50+R54</f>
        <v>#REF!</v>
      </c>
      <c r="S56" s="221">
        <f t="shared" si="20"/>
        <v>795570</v>
      </c>
      <c r="T56" s="221"/>
      <c r="U56" s="221">
        <f>U22+U25+U27+U28+U32+U42+U47+U50+U54</f>
        <v>16864</v>
      </c>
      <c r="V56" s="221" t="e">
        <f>V22+V25+V27+V28+V32+V42+#REF!+#REF!+V47+V50+V54</f>
        <v>#REF!</v>
      </c>
      <c r="W56" s="221">
        <f t="shared" si="21"/>
        <v>812434</v>
      </c>
    </row>
    <row r="57" spans="1:24" s="111" customFormat="1" ht="17.25" thickTop="1">
      <c r="A57" s="181"/>
      <c r="B57" s="202"/>
      <c r="C57" s="216"/>
      <c r="D57" s="215"/>
      <c r="E57" s="216"/>
      <c r="F57" s="215"/>
      <c r="G57" s="216"/>
      <c r="H57" s="215"/>
      <c r="I57" s="216"/>
      <c r="J57" s="216"/>
      <c r="K57" s="216"/>
      <c r="L57" s="216"/>
      <c r="M57" s="216"/>
      <c r="N57" s="215"/>
      <c r="O57" s="215"/>
      <c r="P57" s="215"/>
      <c r="Q57" s="216"/>
      <c r="R57" s="215"/>
      <c r="S57" s="216"/>
      <c r="T57" s="217"/>
      <c r="U57" s="216"/>
      <c r="V57" s="218"/>
      <c r="W57" s="216"/>
    </row>
    <row r="58" spans="1:24" s="2" customFormat="1">
      <c r="A58" s="181"/>
      <c r="B58" s="202"/>
      <c r="C58" s="216"/>
      <c r="D58" s="215"/>
      <c r="E58" s="215"/>
      <c r="F58" s="215"/>
      <c r="G58" s="216"/>
      <c r="H58" s="215"/>
      <c r="I58" s="216"/>
      <c r="J58" s="216"/>
      <c r="K58" s="216"/>
      <c r="L58" s="216"/>
      <c r="M58" s="216"/>
      <c r="N58" s="215"/>
      <c r="O58" s="215"/>
      <c r="P58" s="215"/>
      <c r="Q58" s="216"/>
      <c r="R58" s="215"/>
      <c r="S58" s="216"/>
      <c r="T58" s="217"/>
      <c r="U58" s="217"/>
      <c r="V58" s="218"/>
      <c r="W58" s="219"/>
    </row>
    <row r="59" spans="1:24" s="2" customFormat="1" ht="23.65" customHeight="1">
      <c r="A59" s="334" t="str">
        <f>SCI!A61</f>
        <v>Приложенията на страници от 5 до 142 са неразделна част от консолидирания финансов отчет</v>
      </c>
      <c r="B59" s="335"/>
      <c r="C59" s="336"/>
      <c r="D59" s="174"/>
      <c r="E59" s="174"/>
      <c r="F59" s="174"/>
      <c r="G59" s="228"/>
      <c r="H59" s="229"/>
      <c r="I59" s="228"/>
      <c r="J59" s="228"/>
      <c r="K59" s="230"/>
      <c r="L59" s="228"/>
      <c r="M59" s="228"/>
      <c r="N59" s="228"/>
      <c r="O59" s="228"/>
      <c r="P59" s="228"/>
      <c r="Q59" s="230"/>
      <c r="R59" s="228"/>
      <c r="S59" s="230"/>
      <c r="T59" s="173"/>
      <c r="U59" s="230"/>
      <c r="V59" s="173"/>
      <c r="W59" s="230"/>
    </row>
    <row r="60" spans="1:24" ht="19.899999999999999" customHeight="1">
      <c r="A60" s="188"/>
      <c r="B60" s="232"/>
      <c r="C60" s="228"/>
      <c r="D60" s="228"/>
      <c r="E60" s="228"/>
      <c r="F60" s="228"/>
      <c r="G60" s="228"/>
      <c r="H60" s="229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173"/>
      <c r="U60" s="231"/>
      <c r="V60" s="173"/>
      <c r="W60" s="173"/>
    </row>
    <row r="61" spans="1:24" ht="19.149999999999999" customHeight="1">
      <c r="A61" s="188"/>
      <c r="B61" s="232"/>
      <c r="C61" s="228"/>
      <c r="D61" s="228"/>
      <c r="E61" s="228"/>
      <c r="F61" s="228"/>
      <c r="G61" s="228"/>
      <c r="H61" s="229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173"/>
      <c r="U61" s="231"/>
      <c r="V61" s="173"/>
      <c r="W61" s="173"/>
    </row>
    <row r="62" spans="1:24" ht="18" customHeight="1">
      <c r="A62" s="189" t="s">
        <v>32</v>
      </c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</row>
    <row r="63" spans="1:24" ht="17.25">
      <c r="A63" s="189"/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</row>
    <row r="64" spans="1:24" ht="24" customHeight="1">
      <c r="A64" s="190" t="s">
        <v>33</v>
      </c>
      <c r="B64" s="233"/>
    </row>
    <row r="65" spans="1:4" ht="17.25">
      <c r="A65" s="190"/>
      <c r="B65" s="233"/>
    </row>
    <row r="66" spans="1:4" ht="14.25" customHeight="1">
      <c r="A66" s="187" t="s">
        <v>5</v>
      </c>
      <c r="B66" s="235"/>
    </row>
    <row r="67" spans="1:4" ht="19.899999999999999" customHeight="1">
      <c r="A67" s="191" t="s">
        <v>6</v>
      </c>
      <c r="B67" s="235"/>
    </row>
    <row r="68" spans="1:4">
      <c r="A68" s="192"/>
      <c r="B68" s="236"/>
    </row>
    <row r="69" spans="1:4" ht="17.25">
      <c r="A69" s="193" t="s">
        <v>111</v>
      </c>
      <c r="B69" s="237"/>
    </row>
    <row r="70" spans="1:4" ht="17.25">
      <c r="A70" s="194" t="s">
        <v>110</v>
      </c>
      <c r="B70" s="238"/>
    </row>
    <row r="71" spans="1:4">
      <c r="A71" s="272"/>
    </row>
    <row r="72" spans="1:4" ht="15.75">
      <c r="A72" s="314"/>
      <c r="B72" s="314"/>
      <c r="C72" s="308"/>
      <c r="D72" s="310"/>
    </row>
    <row r="73" spans="1:4" ht="15.75">
      <c r="A73" s="307"/>
      <c r="B73" s="313"/>
      <c r="C73" s="308"/>
      <c r="D73" s="310"/>
    </row>
    <row r="74" spans="1:4" ht="15.75">
      <c r="A74" s="307"/>
      <c r="B74" s="313"/>
      <c r="C74" s="308"/>
      <c r="D74" s="310"/>
    </row>
    <row r="75" spans="1:4" ht="15.75">
      <c r="A75" s="307"/>
      <c r="B75" s="313"/>
      <c r="C75" s="308"/>
      <c r="D75" s="310"/>
    </row>
    <row r="76" spans="1:4" ht="15.75">
      <c r="A76" s="314"/>
      <c r="B76" s="314"/>
      <c r="C76" s="314"/>
      <c r="D76" s="310"/>
    </row>
    <row r="77" spans="1:4" ht="15.75">
      <c r="A77" s="314"/>
      <c r="B77" s="314"/>
      <c r="C77" s="308"/>
      <c r="D77" s="310"/>
    </row>
    <row r="78" spans="1:4" ht="15.75">
      <c r="A78" s="315"/>
      <c r="B78" s="315"/>
      <c r="C78" s="315"/>
      <c r="D78" s="315"/>
    </row>
    <row r="79" spans="1:4">
      <c r="A79" s="195"/>
      <c r="B79" s="175"/>
    </row>
  </sheetData>
  <mergeCells count="16"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  <mergeCell ref="A72:B72"/>
    <mergeCell ref="A76:C76"/>
    <mergeCell ref="A77:B77"/>
    <mergeCell ref="A78:D78"/>
    <mergeCell ref="S5:S6"/>
  </mergeCells>
  <pageMargins left="0.47244094488188981" right="0.31496062992125984" top="0.6692913385826772" bottom="0.59055118110236227" header="0.6692913385826772" footer="0.59055118110236227"/>
  <pageSetup paperSize="9" scale="47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2024-05-13T11:48:38Z</cp:lastPrinted>
  <dcterms:created xsi:type="dcterms:W3CDTF">2012-04-12T11:15:46Z</dcterms:created>
  <dcterms:modified xsi:type="dcterms:W3CDTF">2024-05-31T06:26:31Z</dcterms:modified>
</cp:coreProperties>
</file>