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115" windowWidth="11295" windowHeight="6630" activeTab="0"/>
  </bookViews>
  <sheets>
    <sheet name="Бал" sheetId="1" r:id="rId1"/>
    <sheet name="ОПР" sheetId="2" r:id="rId2"/>
    <sheet name="Пар.поток" sheetId="3" r:id="rId3"/>
    <sheet name="Капитал" sheetId="4" r:id="rId4"/>
    <sheet name="-" sheetId="5" r:id="rId5"/>
  </sheets>
  <definedNames>
    <definedName name="_xlnm.Print_Area" localSheetId="0">'Бал'!$A$2:$E$61</definedName>
    <definedName name="_xlnm.Print_Area" localSheetId="1">'ОПР'!$A$1:$E$47</definedName>
  </definedNames>
  <calcPr fullCalcOnLoad="1"/>
</workbook>
</file>

<file path=xl/sharedStrings.xml><?xml version="1.0" encoding="utf-8"?>
<sst xmlns="http://schemas.openxmlformats.org/spreadsheetml/2006/main" count="184" uniqueCount="155">
  <si>
    <t>Общо текущи активи:</t>
  </si>
  <si>
    <t>Общо текущи пасиви:</t>
  </si>
  <si>
    <t>КАПИТАЛ</t>
  </si>
  <si>
    <t>Общо капитал:</t>
  </si>
  <si>
    <t>Изпълнителен директор:</t>
  </si>
  <si>
    <t>Съставител:</t>
  </si>
  <si>
    <t>Общо</t>
  </si>
  <si>
    <t xml:space="preserve">Приходи 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</si>
  <si>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</si>
  <si>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</si>
  <si>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</si>
  <si>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</si>
  <si>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</si>
  <si>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ОБЩО АКТИВИ</t>
  </si>
  <si>
    <t>ОБЩО СОБСТВЕН КАПИТАЛ И ПАСИВИ</t>
  </si>
  <si>
    <t>Разходи за външни услуги</t>
  </si>
  <si>
    <t>Показатели</t>
  </si>
  <si>
    <t>Дялов</t>
  </si>
  <si>
    <t>капитал</t>
  </si>
  <si>
    <t>Натрупана</t>
  </si>
  <si>
    <t>Финансови приходи/ разходи</t>
  </si>
  <si>
    <t>Парични потоци от оперативна дейност</t>
  </si>
  <si>
    <t>Входящи потоци</t>
  </si>
  <si>
    <t>Изходящи потоци</t>
  </si>
  <si>
    <t>Парични плащания на доставчици</t>
  </si>
  <si>
    <t>Парични потоци от инвестиционна дейност</t>
  </si>
  <si>
    <t>Парични потоци от финансова дейност</t>
  </si>
  <si>
    <t>Нетно увеличение на паричните средства и еквиваленти</t>
  </si>
  <si>
    <t>(в хиляди левове)</t>
  </si>
  <si>
    <t>Имоти, машини, съоръжения и оборудване</t>
  </si>
  <si>
    <t>АКТИВИ</t>
  </si>
  <si>
    <t>Акционерен капитал</t>
  </si>
  <si>
    <t>ПАСИВИ</t>
  </si>
  <si>
    <t>ОБЩО ПАСИВИ</t>
  </si>
  <si>
    <t>(в хил.левове)</t>
  </si>
  <si>
    <t>Нетекущи активи</t>
  </si>
  <si>
    <t>Текущи активи</t>
  </si>
  <si>
    <t>Финансов резултат от минали периоди</t>
  </si>
  <si>
    <t>Финансов резултат от текущия период</t>
  </si>
  <si>
    <t>ЗА ПРОМЕНИТЕ В СОБСТВЕНИЯ КАПИТАЛ</t>
  </si>
  <si>
    <t>Раздели и балансови пера</t>
  </si>
  <si>
    <t>Текущи пасиви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</si>
  <si>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</si>
  <si>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</si>
  <si>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</si>
  <si>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</si>
  <si>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 дейност</t>
  </si>
  <si>
    <t>Парични средства, получени от клиенти</t>
  </si>
  <si>
    <t>Материални запаси</t>
  </si>
  <si>
    <t>Нетекущи пасиви</t>
  </si>
  <si>
    <t>Общо нетекущи пасиви:</t>
  </si>
  <si>
    <t>В това число:</t>
  </si>
  <si>
    <t xml:space="preserve">КОНСОЛИДИРАН  ОТЧЕТ </t>
  </si>
  <si>
    <t xml:space="preserve">   КОНСОЛИДИРАН  ОТЧЕТ</t>
  </si>
  <si>
    <t>Общо нетекущи активи:</t>
  </si>
  <si>
    <t>ПАРИЧНИ ПОТОЦИ</t>
  </si>
  <si>
    <t xml:space="preserve">Отнасящи се към притежателите на собствен </t>
  </si>
  <si>
    <t>капитал на предприятието-майка</t>
  </si>
  <si>
    <t>собствен</t>
  </si>
  <si>
    <t>Получени дивиденти от инвестиции</t>
  </si>
  <si>
    <t>Разпределение на печалбата</t>
  </si>
  <si>
    <t>в т.ч. дивиденти</t>
  </si>
  <si>
    <t xml:space="preserve">Други изменения </t>
  </si>
  <si>
    <t>Печалба/загуба от обичайна дейност</t>
  </si>
  <si>
    <t>Печалба/загуба за групата</t>
  </si>
  <si>
    <t>за паричния поток, изготвен по прекия метод</t>
  </si>
  <si>
    <t>Краткосрочни данъчни и осигурителни задължения</t>
  </si>
  <si>
    <t>(по метода "Същност на разходите")</t>
  </si>
  <si>
    <t>Всеобхватен доход</t>
  </si>
  <si>
    <t>КОНСОЛИДИРАН ОТЧЕТ ЗА ФИНАНСОВОТО СЪСТОЯНИЕ</t>
  </si>
  <si>
    <t>(КОНСОЛИДИРАН  СЧЕТОВОДЕН  БАЛАНС)</t>
  </si>
  <si>
    <t xml:space="preserve">                                                          КОНСОЛИДИРАН ОТЧЕТ ЗА ВСЕОБХВАТНИЯ ДОХОД                                                          </t>
  </si>
  <si>
    <t>на група ФАВОРИТ ХОЛД</t>
  </si>
  <si>
    <t>Друг всеобхватен доход</t>
  </si>
  <si>
    <t>на  група ФАВОРИТ ХОЛД</t>
  </si>
  <si>
    <t xml:space="preserve">на група ФАВОРИТ ХОЛД </t>
  </si>
  <si>
    <t>НА ГРУПА ФАВОРИТ ХОЛД</t>
  </si>
  <si>
    <t>Платени лихви и банкови такси</t>
  </si>
  <si>
    <t>Разходи за данъци</t>
  </si>
  <si>
    <t>Постъпления от заеми</t>
  </si>
  <si>
    <t>Изплатени дивиденти</t>
  </si>
  <si>
    <t>Нетна печалба /загуба за периода</t>
  </si>
  <si>
    <t xml:space="preserve">         други</t>
  </si>
  <si>
    <t>Парични наличности и еквиваленти към края на отчетния период</t>
  </si>
  <si>
    <t>Общо изходящи потоци:</t>
  </si>
  <si>
    <t xml:space="preserve">                                          (Даниел Ризов)</t>
  </si>
  <si>
    <t>Покриване на загуби</t>
  </si>
  <si>
    <t>Парични наличности и еквиваленти в началото на годината</t>
  </si>
  <si>
    <t>Инвестиционни имоти</t>
  </si>
  <si>
    <t xml:space="preserve"> </t>
  </si>
  <si>
    <t xml:space="preserve">                     (Валентина Тодорова)</t>
  </si>
  <si>
    <t>печалба/</t>
  </si>
  <si>
    <t>загуба</t>
  </si>
  <si>
    <t xml:space="preserve">Платени корпоративни данъци </t>
  </si>
  <si>
    <t>Предоставени заеми</t>
  </si>
  <si>
    <t>Получени лихви по предоставени заеми</t>
  </si>
  <si>
    <t xml:space="preserve">Постъпления от продажба  на инвестиции </t>
  </si>
  <si>
    <t>Платени заеми</t>
  </si>
  <si>
    <t>Платени лихви, такси  и комисионни по заеми с инвестиц.предназначение</t>
  </si>
  <si>
    <t>Постъпления от емитиране на ценни книжа</t>
  </si>
  <si>
    <t>Получени лихви, такси  и комисионни по заеми с инвестиц.предназначение</t>
  </si>
  <si>
    <t>Платени данъци без корпоративен данък</t>
  </si>
  <si>
    <t>Инвестиции в асоциирани и други предприятия</t>
  </si>
  <si>
    <t>Получени лихви</t>
  </si>
  <si>
    <t>Други постъпления от оперативна дейност</t>
  </si>
  <si>
    <t>Други плащания за оперативна дейност</t>
  </si>
  <si>
    <t>Нематериални активи,различни от репутация</t>
  </si>
  <si>
    <t>Репутация</t>
  </si>
  <si>
    <t>Търговски и други нетекущи вземания</t>
  </si>
  <si>
    <t>Отсрочени данъчни активи</t>
  </si>
  <si>
    <t>Търговски и други текущи вземания</t>
  </si>
  <si>
    <t>Други финансови активи</t>
  </si>
  <si>
    <t>Парични средства и парични еквиваленти</t>
  </si>
  <si>
    <t>Текущи предплатени разходи</t>
  </si>
  <si>
    <t>Капиталов резерв</t>
  </si>
  <si>
    <t>Капитал на собствениците на предприятието-майка:</t>
  </si>
  <si>
    <t>Капитал на неконтролиращото участие:</t>
  </si>
  <si>
    <t>Търговски и други нетекущи задължения</t>
  </si>
  <si>
    <t>Отсрочени данъчни пасиви</t>
  </si>
  <si>
    <t>Финансирания от държавата нетекущи</t>
  </si>
  <si>
    <t>Търговски и други текущи задължения</t>
  </si>
  <si>
    <t>Задължения по парични средства и активи на клиенти</t>
  </si>
  <si>
    <t>Финансирания от държавата текущи</t>
  </si>
  <si>
    <t>Отсрочени приходи за бъдещи периоди</t>
  </si>
  <si>
    <t>Промени в наличностите на готовата продукция, незавършено производство</t>
  </si>
  <si>
    <t>Себестойност на продажбите</t>
  </si>
  <si>
    <t>Печалба/загуба за некотролиращото участие</t>
  </si>
  <si>
    <t>Капитал на неконтролиращото участие</t>
  </si>
  <si>
    <t>Капиталов</t>
  </si>
  <si>
    <t>резерв</t>
  </si>
  <si>
    <t>капитал на</t>
  </si>
  <si>
    <t>предприятието</t>
  </si>
  <si>
    <t>майка</t>
  </si>
  <si>
    <t>Салдо 31.12.2020 г.</t>
  </si>
  <si>
    <t>Салдо 31.12.2021 г.</t>
  </si>
  <si>
    <t>Придружаващите бележки са неразделна част от настоящия консолидиран финансов отчет.</t>
  </si>
  <si>
    <t xml:space="preserve">Резултат (печалба) от оперативна дейност </t>
  </si>
  <si>
    <t>Парични плащания за персонал</t>
  </si>
  <si>
    <t>към 31.12.2022 год.</t>
  </si>
  <si>
    <t>Дата: 20.02.2023 г.</t>
  </si>
  <si>
    <t>за периода от 01.01.2022 год. до 31.12.2022 год.</t>
  </si>
  <si>
    <t>Продажба на земи, сгради, машини и оборудване</t>
  </si>
  <si>
    <t>Покупка на земи, сгради, машини и оборудване</t>
  </si>
  <si>
    <t xml:space="preserve">Покупка на инвестиции </t>
  </si>
  <si>
    <t>Други изходящи потоци, класифицирани като инвестиционна дейност</t>
  </si>
  <si>
    <t>Общо входящи парични потоци от оперативна дейност:</t>
  </si>
  <si>
    <t>Общо изходящи парични потоци от оперативна дейност:</t>
  </si>
  <si>
    <t>Общо входящи парични потоци от инвестиционни дейности:</t>
  </si>
  <si>
    <t>Други входящи потоци, класифицирани като инвестиционна дейност</t>
  </si>
  <si>
    <t>Общо входящи парични потоци от финансови дейности:</t>
  </si>
  <si>
    <t>Други входящи потоци, класифицирани като финансови дейности</t>
  </si>
  <si>
    <t>Други изходящи потоци, класифицирани като финансови дейности</t>
  </si>
  <si>
    <t>Салдо 31.12.2022 г.</t>
  </si>
  <si>
    <t>Ефект на курсовите разлики върху паричните наличности</t>
  </si>
  <si>
    <t>Възстановени предоставени заеми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</si>
</sst>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;\(#,##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166" fontId="7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13" fillId="0" borderId="0" xfId="0" applyFont="1" applyAlignment="1">
      <alignment/>
    </xf>
    <xf numFmtId="0" fontId="14" fillId="33" borderId="0" xfId="0" applyFont="1" applyFill="1" applyBorder="1" applyAlignment="1">
      <alignment/>
    </xf>
    <xf numFmtId="0" fontId="15" fillId="33" borderId="12" xfId="0" applyFont="1" applyFill="1" applyBorder="1" applyAlignment="1">
      <alignment/>
    </xf>
    <xf numFmtId="0" fontId="15" fillId="33" borderId="13" xfId="0" applyFont="1" applyFill="1" applyBorder="1" applyAlignment="1">
      <alignment/>
    </xf>
    <xf numFmtId="0" fontId="15" fillId="33" borderId="14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5" fillId="33" borderId="11" xfId="0" applyNumberFormat="1" applyFont="1" applyFill="1" applyBorder="1" applyAlignment="1">
      <alignment horizontal="center"/>
    </xf>
    <xf numFmtId="166" fontId="0" fillId="33" borderId="11" xfId="0" applyNumberFormat="1" applyFont="1" applyFill="1" applyBorder="1" applyAlignment="1">
      <alignment/>
    </xf>
    <xf numFmtId="166" fontId="0" fillId="33" borderId="10" xfId="0" applyNumberFormat="1" applyFont="1" applyFill="1" applyBorder="1" applyAlignment="1">
      <alignment/>
    </xf>
    <xf numFmtId="0" fontId="17" fillId="33" borderId="10" xfId="0" applyNumberFormat="1" applyFont="1" applyFill="1" applyBorder="1" applyAlignment="1">
      <alignment horizontal="center"/>
    </xf>
    <xf numFmtId="0" fontId="16" fillId="33" borderId="11" xfId="0" applyNumberFormat="1" applyFont="1" applyFill="1" applyBorder="1" applyAlignment="1">
      <alignment horizontal="center"/>
    </xf>
    <xf numFmtId="0" fontId="16" fillId="33" borderId="13" xfId="0" applyNumberFormat="1" applyFont="1" applyFill="1" applyBorder="1" applyAlignment="1">
      <alignment horizontal="center"/>
    </xf>
    <xf numFmtId="166" fontId="0" fillId="33" borderId="13" xfId="0" applyNumberFormat="1" applyFont="1" applyFill="1" applyBorder="1" applyAlignment="1">
      <alignment/>
    </xf>
    <xf numFmtId="0" fontId="15" fillId="33" borderId="10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/>
    </xf>
    <xf numFmtId="166" fontId="8" fillId="33" borderId="11" xfId="0" applyNumberFormat="1" applyFont="1" applyFill="1" applyBorder="1" applyAlignment="1">
      <alignment/>
    </xf>
    <xf numFmtId="0" fontId="16" fillId="33" borderId="15" xfId="0" applyNumberFormat="1" applyFont="1" applyFill="1" applyBorder="1" applyAlignment="1">
      <alignment/>
    </xf>
    <xf numFmtId="0" fontId="16" fillId="33" borderId="10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166" fontId="0" fillId="33" borderId="15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15" fillId="33" borderId="14" xfId="0" applyNumberFormat="1" applyFont="1" applyFill="1" applyBorder="1" applyAlignment="1">
      <alignment horizontal="center"/>
    </xf>
    <xf numFmtId="166" fontId="0" fillId="33" borderId="14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left" wrapText="1"/>
    </xf>
    <xf numFmtId="0" fontId="13" fillId="33" borderId="0" xfId="0" applyFont="1" applyFill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10" xfId="0" applyFont="1" applyBorder="1" applyAlignment="1">
      <alignment/>
    </xf>
    <xf numFmtId="166" fontId="8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166" fontId="8" fillId="0" borderId="16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166" fontId="21" fillId="0" borderId="1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14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18" fillId="33" borderId="0" xfId="0" applyFont="1" applyFill="1" applyAlignment="1">
      <alignment/>
    </xf>
    <xf numFmtId="166" fontId="20" fillId="33" borderId="10" xfId="0" applyNumberFormat="1" applyFont="1" applyFill="1" applyBorder="1" applyAlignment="1">
      <alignment/>
    </xf>
    <xf numFmtId="166" fontId="20" fillId="33" borderId="11" xfId="0" applyNumberFormat="1" applyFont="1" applyFill="1" applyBorder="1" applyAlignment="1">
      <alignment/>
    </xf>
    <xf numFmtId="166" fontId="8" fillId="33" borderId="10" xfId="0" applyNumberFormat="1" applyFont="1" applyFill="1" applyBorder="1" applyAlignment="1">
      <alignment/>
    </xf>
    <xf numFmtId="0" fontId="11" fillId="0" borderId="13" xfId="0" applyFont="1" applyBorder="1" applyAlignment="1">
      <alignment horizontal="center"/>
    </xf>
    <xf numFmtId="0" fontId="16" fillId="33" borderId="0" xfId="0" applyFont="1" applyFill="1" applyBorder="1" applyAlignment="1">
      <alignment horizontal="right"/>
    </xf>
    <xf numFmtId="0" fontId="15" fillId="34" borderId="10" xfId="0" applyFont="1" applyFill="1" applyBorder="1" applyAlignment="1">
      <alignment horizontal="center"/>
    </xf>
    <xf numFmtId="166" fontId="0" fillId="34" borderId="1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166" fontId="0" fillId="0" borderId="0" xfId="0" applyNumberFormat="1" applyFont="1" applyAlignment="1">
      <alignment/>
    </xf>
    <xf numFmtId="0" fontId="16" fillId="33" borderId="10" xfId="0" applyFont="1" applyFill="1" applyBorder="1" applyAlignment="1">
      <alignment horizontal="left"/>
    </xf>
    <xf numFmtId="166" fontId="12" fillId="0" borderId="11" xfId="0" applyNumberFormat="1" applyFont="1" applyBorder="1" applyAlignment="1">
      <alignment horizontal="right"/>
    </xf>
    <xf numFmtId="166" fontId="12" fillId="0" borderId="10" xfId="0" applyNumberFormat="1" applyFont="1" applyBorder="1" applyAlignment="1">
      <alignment horizontal="right"/>
    </xf>
    <xf numFmtId="166" fontId="12" fillId="0" borderId="10" xfId="0" applyNumberFormat="1" applyFont="1" applyBorder="1" applyAlignment="1">
      <alignment horizontal="right" vertical="center" wrapText="1"/>
    </xf>
    <xf numFmtId="166" fontId="12" fillId="0" borderId="15" xfId="0" applyNumberFormat="1" applyFont="1" applyBorder="1" applyAlignment="1">
      <alignment horizontal="right"/>
    </xf>
    <xf numFmtId="166" fontId="12" fillId="0" borderId="15" xfId="0" applyNumberFormat="1" applyFont="1" applyBorder="1" applyAlignment="1">
      <alignment horizontal="right" vertical="center" wrapText="1"/>
    </xf>
    <xf numFmtId="166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166" fontId="12" fillId="0" borderId="0" xfId="0" applyNumberFormat="1" applyFont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Alignment="1">
      <alignment horizontal="left" wrapText="1"/>
    </xf>
    <xf numFmtId="0" fontId="12" fillId="33" borderId="0" xfId="0" applyFont="1" applyFill="1" applyAlignment="1">
      <alignment horizontal="left" wrapText="1"/>
    </xf>
    <xf numFmtId="0" fontId="11" fillId="33" borderId="0" xfId="0" applyFont="1" applyFill="1" applyAlignment="1">
      <alignment/>
    </xf>
    <xf numFmtId="0" fontId="14" fillId="33" borderId="17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0" fontId="16" fillId="33" borderId="11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17" fillId="33" borderId="10" xfId="0" applyFont="1" applyFill="1" applyBorder="1" applyAlignment="1">
      <alignment horizontal="right"/>
    </xf>
    <xf numFmtId="0" fontId="14" fillId="33" borderId="11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right"/>
    </xf>
    <xf numFmtId="0" fontId="17" fillId="33" borderId="19" xfId="0" applyFont="1" applyFill="1" applyBorder="1" applyAlignment="1">
      <alignment horizontal="right"/>
    </xf>
    <xf numFmtId="0" fontId="17" fillId="33" borderId="18" xfId="0" applyFont="1" applyFill="1" applyBorder="1" applyAlignment="1">
      <alignment horizontal="right"/>
    </xf>
    <xf numFmtId="0" fontId="14" fillId="33" borderId="10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6" fillId="33" borderId="19" xfId="0" applyFont="1" applyFill="1" applyBorder="1" applyAlignment="1">
      <alignment horizontal="left"/>
    </xf>
    <xf numFmtId="0" fontId="16" fillId="33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34" borderId="17" xfId="0" applyFont="1" applyFill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166" fontId="8" fillId="0" borderId="10" xfId="0" applyNumberFormat="1" applyFont="1" applyBorder="1" applyAlignment="1">
      <alignment horizontal="right"/>
    </xf>
    <xf numFmtId="0" fontId="8" fillId="0" borderId="10" xfId="0" applyFont="1" applyFill="1" applyBorder="1" applyAlignment="1">
      <alignment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166" fontId="11" fillId="0" borderId="22" xfId="0" applyNumberFormat="1" applyFont="1" applyBorder="1" applyAlignment="1">
      <alignment horizontal="right"/>
    </xf>
    <xf numFmtId="0" fontId="12" fillId="0" borderId="18" xfId="0" applyFont="1" applyBorder="1" applyAlignment="1">
      <alignment wrapText="1"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1" fillId="0" borderId="19" xfId="0" applyFont="1" applyBorder="1" applyAlignment="1">
      <alignment/>
    </xf>
    <xf numFmtId="0" fontId="12" fillId="0" borderId="14" xfId="0" applyFont="1" applyBorder="1" applyAlignment="1">
      <alignment horizontal="right"/>
    </xf>
    <xf numFmtId="166" fontId="12" fillId="0" borderId="22" xfId="0" applyNumberFormat="1" applyFont="1" applyBorder="1" applyAlignment="1">
      <alignment horizontal="right"/>
    </xf>
    <xf numFmtId="0" fontId="12" fillId="0" borderId="22" xfId="0" applyFont="1" applyBorder="1" applyAlignment="1">
      <alignment horizontal="right"/>
    </xf>
    <xf numFmtId="166" fontId="12" fillId="0" borderId="21" xfId="0" applyNumberFormat="1" applyFont="1" applyBorder="1" applyAlignment="1">
      <alignment horizontal="right"/>
    </xf>
    <xf numFmtId="0" fontId="12" fillId="0" borderId="14" xfId="0" applyFont="1" applyBorder="1" applyAlignment="1">
      <alignment/>
    </xf>
    <xf numFmtId="0" fontId="12" fillId="0" borderId="22" xfId="0" applyFont="1" applyBorder="1" applyAlignment="1">
      <alignment/>
    </xf>
    <xf numFmtId="166" fontId="12" fillId="0" borderId="22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166" fontId="12" fillId="0" borderId="15" xfId="0" applyNumberFormat="1" applyFont="1" applyBorder="1" applyAlignment="1">
      <alignment/>
    </xf>
    <xf numFmtId="166" fontId="11" fillId="0" borderId="10" xfId="0" applyNumberFormat="1" applyFont="1" applyBorder="1" applyAlignment="1">
      <alignment horizontal="right"/>
    </xf>
    <xf numFmtId="0" fontId="11" fillId="0" borderId="22" xfId="0" applyFont="1" applyBorder="1" applyAlignment="1">
      <alignment horizontal="right"/>
    </xf>
    <xf numFmtId="0" fontId="11" fillId="0" borderId="10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33" borderId="19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3" fillId="33" borderId="0" xfId="0" applyFont="1" applyFill="1" applyAlignment="1">
      <alignment horizontal="left" wrapText="1"/>
    </xf>
    <xf numFmtId="0" fontId="14" fillId="33" borderId="15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/>
    </xf>
    <xf numFmtId="0" fontId="11" fillId="0" borderId="20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9"/>
  <sheetViews>
    <sheetView tabSelected="1" zoomScalePageLayoutView="0" workbookViewId="0" topLeftCell="A13">
      <selection activeCell="A44" sqref="A44"/>
    </sheetView>
  </sheetViews>
  <sheetFormatPr defaultColWidth="9.140625" defaultRowHeight="12.75"/>
  <cols>
    <col min="1" max="1" width="60.00390625" style="14" customWidth="1"/>
    <col min="2" max="2" width="4.8515625" style="14" customWidth="1"/>
    <col min="3" max="3" width="5.7109375" style="14" customWidth="1"/>
    <col min="4" max="4" width="10.57421875" style="14" customWidth="1"/>
    <col min="5" max="5" width="11.140625" style="14" customWidth="1"/>
    <col min="6" max="6" width="8.8515625" style="14" customWidth="1"/>
    <col min="7" max="8" width="9.140625" style="14" customWidth="1"/>
    <col min="9" max="9" width="9.28125" style="14" customWidth="1"/>
    <col min="10" max="16384" width="9.140625" style="14" customWidth="1"/>
  </cols>
  <sheetData>
    <row r="1" ht="6" customHeight="1"/>
    <row r="2" spans="1:5" ht="20.25" customHeight="1">
      <c r="A2" s="145" t="s">
        <v>69</v>
      </c>
      <c r="B2" s="145"/>
      <c r="C2" s="145"/>
      <c r="D2" s="145"/>
      <c r="E2" s="145"/>
    </row>
    <row r="3" spans="1:5" ht="16.5" customHeight="1">
      <c r="A3" s="146" t="s">
        <v>70</v>
      </c>
      <c r="B3" s="146"/>
      <c r="C3" s="146"/>
      <c r="D3" s="146"/>
      <c r="E3" s="146"/>
    </row>
    <row r="4" spans="1:5" ht="18">
      <c r="A4" s="146" t="s">
        <v>75</v>
      </c>
      <c r="B4" s="146"/>
      <c r="C4" s="146"/>
      <c r="D4" s="146"/>
      <c r="E4" s="146"/>
    </row>
    <row r="5" spans="1:5" ht="15.75">
      <c r="A5" s="147" t="s">
        <v>138</v>
      </c>
      <c r="B5" s="147"/>
      <c r="C5" s="147"/>
      <c r="D5" s="147"/>
      <c r="E5" s="147"/>
    </row>
    <row r="6" spans="1:5" ht="15.75">
      <c r="A6" s="24"/>
      <c r="B6" s="24"/>
      <c r="C6" s="24"/>
      <c r="E6" s="81" t="s">
        <v>28</v>
      </c>
    </row>
    <row r="7" spans="1:5" ht="15.75">
      <c r="A7" s="153" t="s">
        <v>40</v>
      </c>
      <c r="B7" s="150"/>
      <c r="C7" s="151"/>
      <c r="D7" s="153">
        <v>2022</v>
      </c>
      <c r="E7" s="153">
        <v>2021</v>
      </c>
    </row>
    <row r="8" spans="1:5" ht="15.75" customHeight="1">
      <c r="A8" s="154"/>
      <c r="B8" s="25"/>
      <c r="C8" s="26"/>
      <c r="D8" s="154"/>
      <c r="E8" s="154"/>
    </row>
    <row r="9" spans="1:5" ht="15.75" customHeight="1">
      <c r="A9" s="155"/>
      <c r="B9" s="27"/>
      <c r="C9" s="28"/>
      <c r="D9" s="155"/>
      <c r="E9" s="155"/>
    </row>
    <row r="10" spans="1:5" ht="15.75">
      <c r="A10" s="99" t="s">
        <v>30</v>
      </c>
      <c r="B10" s="26"/>
      <c r="C10" s="26"/>
      <c r="D10" s="29"/>
      <c r="E10" s="29"/>
    </row>
    <row r="11" spans="1:5" ht="15.75">
      <c r="A11" s="100" t="s">
        <v>35</v>
      </c>
      <c r="B11" s="28"/>
      <c r="C11" s="28"/>
      <c r="D11" s="30"/>
      <c r="E11" s="30"/>
    </row>
    <row r="12" spans="1:5" ht="15">
      <c r="A12" s="101" t="s">
        <v>29</v>
      </c>
      <c r="B12" s="31"/>
      <c r="C12" s="31"/>
      <c r="D12" s="32">
        <v>44125</v>
      </c>
      <c r="E12" s="32">
        <v>44728</v>
      </c>
    </row>
    <row r="13" spans="1:5" ht="15">
      <c r="A13" s="101" t="s">
        <v>88</v>
      </c>
      <c r="B13" s="31"/>
      <c r="C13" s="31"/>
      <c r="D13" s="32">
        <v>116</v>
      </c>
      <c r="E13" s="32">
        <v>118</v>
      </c>
    </row>
    <row r="14" spans="1:5" ht="15">
      <c r="A14" s="102" t="s">
        <v>106</v>
      </c>
      <c r="B14" s="31"/>
      <c r="C14" s="31"/>
      <c r="D14" s="33">
        <v>300</v>
      </c>
      <c r="E14" s="33">
        <v>1521</v>
      </c>
    </row>
    <row r="15" spans="1:5" ht="15">
      <c r="A15" s="102" t="s">
        <v>102</v>
      </c>
      <c r="B15" s="31"/>
      <c r="C15" s="31"/>
      <c r="D15" s="33">
        <v>5288</v>
      </c>
      <c r="E15" s="33">
        <v>3450</v>
      </c>
    </row>
    <row r="16" spans="1:5" ht="15">
      <c r="A16" s="102" t="s">
        <v>107</v>
      </c>
      <c r="B16" s="31"/>
      <c r="C16" s="31"/>
      <c r="D16" s="33">
        <v>6330</v>
      </c>
      <c r="E16" s="33">
        <v>6332</v>
      </c>
    </row>
    <row r="17" spans="1:5" ht="15">
      <c r="A17" s="102" t="s">
        <v>108</v>
      </c>
      <c r="B17" s="31"/>
      <c r="C17" s="31"/>
      <c r="D17" s="33">
        <v>15510</v>
      </c>
      <c r="E17" s="33">
        <v>14884</v>
      </c>
    </row>
    <row r="18" spans="1:5" ht="15">
      <c r="A18" s="102" t="s">
        <v>109</v>
      </c>
      <c r="B18" s="31"/>
      <c r="C18" s="31"/>
      <c r="D18" s="33">
        <v>348</v>
      </c>
      <c r="E18" s="33">
        <v>348</v>
      </c>
    </row>
    <row r="19" spans="1:5" ht="15">
      <c r="A19" s="103" t="s">
        <v>54</v>
      </c>
      <c r="B19" s="31"/>
      <c r="C19" s="34"/>
      <c r="D19" s="77">
        <f>SUM(D12:D18)</f>
        <v>72017</v>
      </c>
      <c r="E19" s="77">
        <f>SUM(E12:E18)</f>
        <v>71381</v>
      </c>
    </row>
    <row r="20" spans="1:5" ht="15.75">
      <c r="A20" s="99" t="s">
        <v>36</v>
      </c>
      <c r="B20" s="35"/>
      <c r="C20" s="36"/>
      <c r="D20" s="37"/>
      <c r="E20" s="33"/>
    </row>
    <row r="21" spans="1:5" ht="15">
      <c r="A21" s="102" t="s">
        <v>48</v>
      </c>
      <c r="B21" s="38"/>
      <c r="C21" s="38"/>
      <c r="D21" s="33">
        <v>9895</v>
      </c>
      <c r="E21" s="33">
        <v>10643</v>
      </c>
    </row>
    <row r="22" spans="1:5" ht="15">
      <c r="A22" s="102" t="s">
        <v>110</v>
      </c>
      <c r="B22" s="38"/>
      <c r="C22" s="31"/>
      <c r="D22" s="33">
        <v>10183</v>
      </c>
      <c r="E22" s="33">
        <v>12269</v>
      </c>
    </row>
    <row r="23" spans="1:5" ht="15">
      <c r="A23" s="102" t="s">
        <v>111</v>
      </c>
      <c r="B23" s="38"/>
      <c r="C23" s="31"/>
      <c r="D23" s="33">
        <v>3729</v>
      </c>
      <c r="E23" s="33">
        <v>3167</v>
      </c>
    </row>
    <row r="24" spans="1:5" ht="15">
      <c r="A24" s="102" t="s">
        <v>112</v>
      </c>
      <c r="B24" s="38"/>
      <c r="C24" s="31"/>
      <c r="D24" s="33">
        <v>3157</v>
      </c>
      <c r="E24" s="33">
        <v>2888</v>
      </c>
    </row>
    <row r="25" spans="1:5" ht="15">
      <c r="A25" s="102" t="s">
        <v>113</v>
      </c>
      <c r="B25" s="38"/>
      <c r="C25" s="31"/>
      <c r="D25" s="33">
        <v>31</v>
      </c>
      <c r="E25" s="33">
        <v>69</v>
      </c>
    </row>
    <row r="26" spans="1:5" ht="15">
      <c r="A26" s="103" t="s">
        <v>0</v>
      </c>
      <c r="B26" s="34"/>
      <c r="C26" s="34"/>
      <c r="D26" s="77">
        <f>D21+D22+D23+D24+D25</f>
        <v>26995</v>
      </c>
      <c r="E26" s="77">
        <f>E21+E22+E23+E24+E25</f>
        <v>29036</v>
      </c>
    </row>
    <row r="27" spans="1:5" ht="15.75">
      <c r="A27" s="104" t="s">
        <v>13</v>
      </c>
      <c r="B27" s="39"/>
      <c r="C27" s="39"/>
      <c r="D27" s="40">
        <f>D19+D26</f>
        <v>99012</v>
      </c>
      <c r="E27" s="40">
        <f>E19+E26</f>
        <v>100417</v>
      </c>
    </row>
    <row r="28" spans="1:5" ht="21" customHeight="1">
      <c r="A28" s="99" t="s">
        <v>2</v>
      </c>
      <c r="B28" s="41"/>
      <c r="C28" s="42"/>
      <c r="D28" s="33"/>
      <c r="E28" s="33"/>
    </row>
    <row r="29" spans="1:5" ht="15">
      <c r="A29" s="102" t="s">
        <v>31</v>
      </c>
      <c r="B29" s="38"/>
      <c r="C29" s="31"/>
      <c r="D29" s="33">
        <v>2313</v>
      </c>
      <c r="E29" s="33">
        <v>2313</v>
      </c>
    </row>
    <row r="30" spans="1:5" ht="15">
      <c r="A30" s="102" t="s">
        <v>114</v>
      </c>
      <c r="B30" s="38"/>
      <c r="C30" s="31"/>
      <c r="D30" s="33">
        <v>38757</v>
      </c>
      <c r="E30" s="33">
        <v>38206</v>
      </c>
    </row>
    <row r="31" spans="1:5" ht="15">
      <c r="A31" s="102" t="s">
        <v>37</v>
      </c>
      <c r="B31" s="38"/>
      <c r="C31" s="31"/>
      <c r="D31" s="33">
        <f>-7820</f>
        <v>-7820</v>
      </c>
      <c r="E31" s="33">
        <f>-5765</f>
        <v>-5765</v>
      </c>
    </row>
    <row r="32" spans="1:5" ht="15">
      <c r="A32" s="102" t="s">
        <v>38</v>
      </c>
      <c r="B32" s="38"/>
      <c r="C32" s="31"/>
      <c r="D32" s="33">
        <f>-1155</f>
        <v>-1155</v>
      </c>
      <c r="E32" s="33">
        <v>-1251</v>
      </c>
    </row>
    <row r="33" spans="1:5" ht="14.25">
      <c r="A33" s="105" t="s">
        <v>115</v>
      </c>
      <c r="B33" s="38"/>
      <c r="C33" s="31"/>
      <c r="D33" s="77">
        <f>D29+D30+D31+D32</f>
        <v>32095</v>
      </c>
      <c r="E33" s="77">
        <f>E29+E30+E31+E32</f>
        <v>33503</v>
      </c>
    </row>
    <row r="34" spans="1:5" ht="15">
      <c r="A34" s="106" t="s">
        <v>116</v>
      </c>
      <c r="B34" s="38"/>
      <c r="C34" s="38"/>
      <c r="D34" s="77">
        <v>10820</v>
      </c>
      <c r="E34" s="77">
        <v>10962</v>
      </c>
    </row>
    <row r="35" spans="1:5" ht="15">
      <c r="A35" s="107" t="s">
        <v>3</v>
      </c>
      <c r="B35" s="38"/>
      <c r="C35" s="31"/>
      <c r="D35" s="78">
        <f>D33+D34</f>
        <v>42915</v>
      </c>
      <c r="E35" s="78">
        <f>E33+E34</f>
        <v>44465</v>
      </c>
    </row>
    <row r="36" spans="1:5" ht="15.75">
      <c r="A36" s="99" t="s">
        <v>32</v>
      </c>
      <c r="B36" s="29"/>
      <c r="C36" s="29"/>
      <c r="D36" s="37"/>
      <c r="E36" s="37"/>
    </row>
    <row r="37" spans="1:5" ht="15.75">
      <c r="A37" s="108" t="s">
        <v>49</v>
      </c>
      <c r="B37" s="43"/>
      <c r="C37" s="43"/>
      <c r="D37" s="44"/>
      <c r="E37" s="44"/>
    </row>
    <row r="38" spans="1:5" ht="15">
      <c r="A38" s="86" t="s">
        <v>117</v>
      </c>
      <c r="B38" s="38"/>
      <c r="C38" s="58"/>
      <c r="D38" s="33">
        <v>15987</v>
      </c>
      <c r="E38" s="33">
        <f>16153-E39-E40</f>
        <v>15366</v>
      </c>
    </row>
    <row r="39" spans="1:5" ht="15">
      <c r="A39" s="109" t="s">
        <v>118</v>
      </c>
      <c r="B39" s="38"/>
      <c r="C39" s="110"/>
      <c r="D39" s="37">
        <v>238</v>
      </c>
      <c r="E39" s="37">
        <v>238</v>
      </c>
    </row>
    <row r="40" spans="1:5" ht="15">
      <c r="A40" s="111" t="s">
        <v>119</v>
      </c>
      <c r="B40" s="38"/>
      <c r="C40" s="38"/>
      <c r="D40" s="33">
        <v>455</v>
      </c>
      <c r="E40" s="33">
        <v>549</v>
      </c>
    </row>
    <row r="41" spans="1:5" ht="15">
      <c r="A41" s="103" t="s">
        <v>50</v>
      </c>
      <c r="B41" s="45"/>
      <c r="C41" s="45"/>
      <c r="D41" s="77">
        <f>D38+D39+D40</f>
        <v>16680</v>
      </c>
      <c r="E41" s="77">
        <f>E38+E39+E40</f>
        <v>16153</v>
      </c>
    </row>
    <row r="42" spans="1:5" ht="18.75" customHeight="1">
      <c r="A42" s="100" t="s">
        <v>41</v>
      </c>
      <c r="B42" s="46"/>
      <c r="C42" s="46"/>
      <c r="D42" s="32"/>
      <c r="E42" s="32"/>
    </row>
    <row r="43" spans="1:5" ht="15" customHeight="1">
      <c r="A43" s="86" t="s">
        <v>120</v>
      </c>
      <c r="B43" s="31"/>
      <c r="C43" s="47"/>
      <c r="D43" s="48">
        <f>35513-1145</f>
        <v>34368</v>
      </c>
      <c r="E43" s="48">
        <v>34597</v>
      </c>
    </row>
    <row r="44" spans="1:5" ht="15">
      <c r="A44" s="112" t="s">
        <v>66</v>
      </c>
      <c r="B44" s="31"/>
      <c r="C44" s="31"/>
      <c r="D44" s="33">
        <f>590+555</f>
        <v>1145</v>
      </c>
      <c r="E44" s="33">
        <v>1780</v>
      </c>
    </row>
    <row r="45" spans="1:5" ht="15">
      <c r="A45" s="112" t="s">
        <v>121</v>
      </c>
      <c r="B45" s="31"/>
      <c r="C45" s="31"/>
      <c r="D45" s="33">
        <v>3733</v>
      </c>
      <c r="E45" s="33">
        <v>3171</v>
      </c>
    </row>
    <row r="46" spans="1:7" ht="15">
      <c r="A46" s="112" t="s">
        <v>122</v>
      </c>
      <c r="B46" s="31"/>
      <c r="C46" s="31"/>
      <c r="D46" s="33">
        <v>0</v>
      </c>
      <c r="E46" s="33">
        <v>0</v>
      </c>
      <c r="G46" s="14" t="s">
        <v>89</v>
      </c>
    </row>
    <row r="47" spans="1:5" ht="15">
      <c r="A47" s="112" t="s">
        <v>123</v>
      </c>
      <c r="B47" s="31"/>
      <c r="C47" s="31"/>
      <c r="D47" s="33">
        <v>171</v>
      </c>
      <c r="E47" s="33">
        <v>251</v>
      </c>
    </row>
    <row r="48" spans="1:5" ht="15">
      <c r="A48" s="103" t="s">
        <v>1</v>
      </c>
      <c r="B48" s="49"/>
      <c r="C48" s="49"/>
      <c r="D48" s="77">
        <f>SUM(D43:D47)</f>
        <v>39417</v>
      </c>
      <c r="E48" s="77">
        <f>SUM(E43:E47)</f>
        <v>39799</v>
      </c>
    </row>
    <row r="49" spans="1:5" ht="18" customHeight="1">
      <c r="A49" s="108" t="s">
        <v>33</v>
      </c>
      <c r="B49" s="49"/>
      <c r="C49" s="49"/>
      <c r="D49" s="79">
        <f>D41+D48</f>
        <v>56097</v>
      </c>
      <c r="E49" s="79">
        <f>E41+E48</f>
        <v>55952</v>
      </c>
    </row>
    <row r="50" spans="1:5" ht="19.5" customHeight="1">
      <c r="A50" s="104" t="s">
        <v>14</v>
      </c>
      <c r="B50" s="46"/>
      <c r="C50" s="46"/>
      <c r="D50" s="40">
        <f>D35+D41+D48</f>
        <v>99012</v>
      </c>
      <c r="E50" s="40">
        <f>E35+E41+E48</f>
        <v>100417</v>
      </c>
    </row>
    <row r="51" spans="1:5" s="23" customFormat="1" ht="21" customHeight="1">
      <c r="A51" s="93" t="s">
        <v>135</v>
      </c>
      <c r="B51" s="94"/>
      <c r="C51" s="93"/>
      <c r="D51" s="93"/>
      <c r="E51" s="93"/>
    </row>
    <row r="52" spans="1:5" s="23" customFormat="1" ht="21" customHeight="1">
      <c r="A52" s="93"/>
      <c r="B52" s="94"/>
      <c r="C52" s="93"/>
      <c r="D52" s="93"/>
      <c r="E52" s="93"/>
    </row>
    <row r="53" spans="1:5" s="23" customFormat="1" ht="14.25">
      <c r="A53" s="50" t="s">
        <v>139</v>
      </c>
      <c r="B53" s="51"/>
      <c r="C53" s="51"/>
      <c r="D53" s="51"/>
      <c r="E53" s="51"/>
    </row>
    <row r="54" spans="1:5" s="23" customFormat="1" ht="27" customHeight="1">
      <c r="A54" s="152"/>
      <c r="B54" s="152"/>
      <c r="C54" s="152"/>
      <c r="D54" s="152"/>
      <c r="E54" s="152"/>
    </row>
    <row r="55" spans="1:5" s="23" customFormat="1" ht="15">
      <c r="A55" s="76" t="s">
        <v>4</v>
      </c>
      <c r="B55" s="50"/>
      <c r="C55" s="50"/>
      <c r="D55" s="50"/>
      <c r="E55" s="50"/>
    </row>
    <row r="56" spans="1:5" s="23" customFormat="1" ht="14.25">
      <c r="A56" s="50" t="s">
        <v>85</v>
      </c>
      <c r="B56" s="50"/>
      <c r="C56" s="50"/>
      <c r="D56" s="50"/>
      <c r="E56" s="50"/>
    </row>
    <row r="57" spans="1:5" s="23" customFormat="1" ht="15.75" customHeight="1">
      <c r="A57" s="76" t="s">
        <v>5</v>
      </c>
      <c r="B57" s="50"/>
      <c r="C57" s="50"/>
      <c r="D57" s="50"/>
      <c r="E57" s="50"/>
    </row>
    <row r="58" spans="1:5" s="23" customFormat="1" ht="15.75" customHeight="1">
      <c r="A58" s="50" t="s">
        <v>90</v>
      </c>
      <c r="B58" s="50"/>
      <c r="C58" s="50"/>
      <c r="D58" s="50"/>
      <c r="E58" s="50"/>
    </row>
    <row r="59" spans="1:5" s="23" customFormat="1" ht="15.75" customHeight="1">
      <c r="A59" s="52"/>
      <c r="B59" s="52"/>
      <c r="C59" s="52"/>
      <c r="D59" s="52"/>
      <c r="E59" s="52"/>
    </row>
    <row r="60" spans="1:5" s="23" customFormat="1" ht="15.75" customHeight="1">
      <c r="A60" s="52"/>
      <c r="B60" s="52"/>
      <c r="C60" s="52"/>
      <c r="D60" s="52"/>
      <c r="E60" s="52"/>
    </row>
    <row r="61" spans="1:5" s="23" customFormat="1" ht="15.75" customHeight="1">
      <c r="A61" s="52"/>
      <c r="B61" s="52"/>
      <c r="C61" s="52"/>
      <c r="D61" s="52"/>
      <c r="E61" s="52"/>
    </row>
    <row r="62" ht="15.75" customHeight="1"/>
    <row r="63" spans="1:5" ht="15.75" customHeight="1">
      <c r="A63" s="53"/>
      <c r="B63" s="54"/>
      <c r="C63" s="54"/>
      <c r="D63" s="54"/>
      <c r="E63" s="54"/>
    </row>
    <row r="64" spans="1:5" ht="15">
      <c r="A64" s="54"/>
      <c r="B64" s="54"/>
      <c r="C64" s="54"/>
      <c r="D64" s="54"/>
      <c r="E64" s="54"/>
    </row>
    <row r="65" spans="1:5" ht="15.75">
      <c r="A65" s="53"/>
      <c r="B65" s="54"/>
      <c r="C65" s="54"/>
      <c r="D65" s="54"/>
      <c r="E65" s="54"/>
    </row>
    <row r="66" spans="2:5" ht="15">
      <c r="B66" s="54"/>
      <c r="C66" s="54"/>
      <c r="D66" s="54"/>
      <c r="E66" s="54"/>
    </row>
    <row r="67" spans="1:5" ht="15.75">
      <c r="A67" s="53"/>
      <c r="B67" s="54"/>
      <c r="C67" s="54"/>
      <c r="D67" s="54"/>
      <c r="E67" s="54"/>
    </row>
    <row r="68" spans="1:5" ht="15.75">
      <c r="A68" s="149"/>
      <c r="B68" s="149"/>
      <c r="C68" s="149"/>
      <c r="D68" s="149"/>
      <c r="E68" s="149"/>
    </row>
    <row r="69" spans="1:5" ht="15">
      <c r="A69" s="148"/>
      <c r="B69" s="148"/>
      <c r="C69" s="148"/>
      <c r="D69" s="148"/>
      <c r="E69" s="148"/>
    </row>
  </sheetData>
  <sheetProtection/>
  <mergeCells count="11">
    <mergeCell ref="E7:E9"/>
    <mergeCell ref="A2:E2"/>
    <mergeCell ref="A4:E4"/>
    <mergeCell ref="A5:E5"/>
    <mergeCell ref="A69:E69"/>
    <mergeCell ref="A68:E68"/>
    <mergeCell ref="B7:C7"/>
    <mergeCell ref="A54:E54"/>
    <mergeCell ref="A3:E3"/>
    <mergeCell ref="A7:A9"/>
    <mergeCell ref="D7:D9"/>
  </mergeCells>
  <printOptions/>
  <pageMargins left="0.9448818897637796" right="0.35433070866141736" top="0.2755905511811024" bottom="0.1968503937007874" header="1.4960629921259843" footer="2.1653543307086616"/>
  <pageSetup horizontalDpi="300" verticalDpi="300" orientation="portrait" paperSize="9" scale="85" r:id="rId1"/>
  <rowBreaks count="1" manualBreakCount="1">
    <brk id="6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53.140625" style="14" customWidth="1"/>
    <col min="2" max="2" width="8.00390625" style="14" customWidth="1"/>
    <col min="3" max="3" width="8.7109375" style="14" customWidth="1"/>
    <col min="4" max="4" width="8.140625" style="14" customWidth="1"/>
    <col min="5" max="5" width="12.140625" style="14" customWidth="1"/>
    <col min="6" max="16384" width="9.140625" style="14" customWidth="1"/>
  </cols>
  <sheetData>
    <row r="1" spans="1:6" s="54" customFormat="1" ht="15.75">
      <c r="A1" s="157" t="s">
        <v>71</v>
      </c>
      <c r="B1" s="157"/>
      <c r="C1" s="157"/>
      <c r="D1" s="157"/>
      <c r="E1" s="157"/>
      <c r="F1" s="65"/>
    </row>
    <row r="2" spans="1:5" s="54" customFormat="1" ht="15.75">
      <c r="A2" s="157" t="s">
        <v>67</v>
      </c>
      <c r="B2" s="157"/>
      <c r="C2" s="157"/>
      <c r="D2" s="157"/>
      <c r="E2" s="157"/>
    </row>
    <row r="3" spans="1:5" s="54" customFormat="1" ht="15.75">
      <c r="A3" s="158" t="s">
        <v>72</v>
      </c>
      <c r="B3" s="158"/>
      <c r="C3" s="158"/>
      <c r="D3" s="158"/>
      <c r="E3" s="158"/>
    </row>
    <row r="4" spans="1:5" s="54" customFormat="1" ht="15.75">
      <c r="A4" s="158" t="s">
        <v>140</v>
      </c>
      <c r="B4" s="158"/>
      <c r="C4" s="158"/>
      <c r="D4" s="158"/>
      <c r="E4" s="158"/>
    </row>
    <row r="5" spans="1:5" s="54" customFormat="1" ht="15.75">
      <c r="A5" s="70"/>
      <c r="B5" s="70"/>
      <c r="C5" s="70"/>
      <c r="D5" s="70"/>
      <c r="E5" s="70"/>
    </row>
    <row r="6" spans="4:5" ht="12.75">
      <c r="D6" s="156" t="s">
        <v>28</v>
      </c>
      <c r="E6" s="156"/>
    </row>
    <row r="7" spans="1:5" ht="12.75">
      <c r="A7" s="161" t="s">
        <v>16</v>
      </c>
      <c r="B7" s="159"/>
      <c r="C7" s="160"/>
      <c r="D7" s="161">
        <v>2022</v>
      </c>
      <c r="E7" s="161">
        <v>2021</v>
      </c>
    </row>
    <row r="8" spans="1:5" ht="15.75" customHeight="1">
      <c r="A8" s="162"/>
      <c r="B8" s="58"/>
      <c r="C8" s="55"/>
      <c r="D8" s="162"/>
      <c r="E8" s="162"/>
    </row>
    <row r="9" spans="1:5" ht="15" customHeight="1">
      <c r="A9" s="163"/>
      <c r="B9" s="58"/>
      <c r="C9" s="58"/>
      <c r="D9" s="163"/>
      <c r="E9" s="163"/>
    </row>
    <row r="10" spans="1:5" ht="15" customHeight="1">
      <c r="A10" s="113" t="s">
        <v>7</v>
      </c>
      <c r="B10" s="58"/>
      <c r="C10" s="58"/>
      <c r="D10" s="56">
        <f>46946+2883</f>
        <v>49829</v>
      </c>
      <c r="E10" s="56">
        <v>48389</v>
      </c>
    </row>
    <row r="11" spans="1:5" s="84" customFormat="1" ht="26.25" customHeight="1">
      <c r="A11" s="114" t="s">
        <v>124</v>
      </c>
      <c r="B11" s="82"/>
      <c r="C11" s="82"/>
      <c r="D11" s="83">
        <v>961</v>
      </c>
      <c r="E11" s="83">
        <v>367</v>
      </c>
    </row>
    <row r="12" spans="1:5" ht="15" customHeight="1">
      <c r="A12" s="17" t="s">
        <v>125</v>
      </c>
      <c r="B12" s="58"/>
      <c r="C12" s="58"/>
      <c r="D12" s="57">
        <v>24268</v>
      </c>
      <c r="E12" s="57">
        <v>24924</v>
      </c>
    </row>
    <row r="13" spans="1:5" ht="15" customHeight="1">
      <c r="A13" s="17" t="s">
        <v>8</v>
      </c>
      <c r="B13" s="58"/>
      <c r="C13" s="58"/>
      <c r="D13" s="57">
        <v>8299</v>
      </c>
      <c r="E13" s="57">
        <v>7282</v>
      </c>
    </row>
    <row r="14" spans="1:5" ht="15" customHeight="1">
      <c r="A14" s="17" t="s">
        <v>15</v>
      </c>
      <c r="B14" s="58"/>
      <c r="C14" s="58"/>
      <c r="D14" s="57">
        <v>2628</v>
      </c>
      <c r="E14" s="57">
        <v>3059</v>
      </c>
    </row>
    <row r="15" spans="1:5" ht="15" customHeight="1">
      <c r="A15" s="17" t="s">
        <v>9</v>
      </c>
      <c r="B15" s="58"/>
      <c r="C15" s="58"/>
      <c r="D15" s="57">
        <f>8551+1642</f>
        <v>10193</v>
      </c>
      <c r="E15" s="57">
        <v>10089</v>
      </c>
    </row>
    <row r="16" spans="1:5" ht="15" customHeight="1">
      <c r="A16" s="17" t="s">
        <v>10</v>
      </c>
      <c r="B16" s="58"/>
      <c r="C16" s="58"/>
      <c r="D16" s="57">
        <v>4127</v>
      </c>
      <c r="E16" s="57">
        <v>3667</v>
      </c>
    </row>
    <row r="17" spans="1:5" ht="15" customHeight="1">
      <c r="A17" s="17" t="s">
        <v>11</v>
      </c>
      <c r="B17" s="58"/>
      <c r="C17" s="58"/>
      <c r="D17" s="57">
        <v>934</v>
      </c>
      <c r="E17" s="57">
        <v>628</v>
      </c>
    </row>
    <row r="18" spans="1:5" ht="15" customHeight="1">
      <c r="A18" s="60" t="s">
        <v>12</v>
      </c>
      <c r="B18" s="58"/>
      <c r="C18" s="58"/>
      <c r="D18" s="56">
        <f>SUM(D11:D17)</f>
        <v>51410</v>
      </c>
      <c r="E18" s="56">
        <f>SUM(E11:E17)</f>
        <v>50016</v>
      </c>
    </row>
    <row r="19" spans="1:5" ht="15" customHeight="1">
      <c r="A19" s="17" t="s">
        <v>136</v>
      </c>
      <c r="B19" s="58"/>
      <c r="C19" s="58"/>
      <c r="D19" s="57">
        <f>D10-D18</f>
        <v>-1581</v>
      </c>
      <c r="E19" s="57">
        <f>E10-E18</f>
        <v>-1627</v>
      </c>
    </row>
    <row r="20" spans="1:5" ht="15" customHeight="1">
      <c r="A20" s="17" t="s">
        <v>20</v>
      </c>
      <c r="B20" s="58"/>
      <c r="C20" s="58"/>
      <c r="D20" s="57">
        <v>652</v>
      </c>
      <c r="E20" s="57">
        <v>577</v>
      </c>
    </row>
    <row r="21" spans="1:5" ht="15" customHeight="1">
      <c r="A21" s="17" t="s">
        <v>63</v>
      </c>
      <c r="B21" s="58"/>
      <c r="C21" s="58"/>
      <c r="D21" s="57">
        <f>D19+D20</f>
        <v>-929</v>
      </c>
      <c r="E21" s="57">
        <f>E19+E20</f>
        <v>-1050</v>
      </c>
    </row>
    <row r="22" spans="1:5" ht="15" customHeight="1">
      <c r="A22" s="60" t="s">
        <v>42</v>
      </c>
      <c r="B22" s="58"/>
      <c r="C22" s="58"/>
      <c r="D22" s="56">
        <f>D21</f>
        <v>-929</v>
      </c>
      <c r="E22" s="56">
        <f>E21</f>
        <v>-1050</v>
      </c>
    </row>
    <row r="23" spans="1:5" ht="15" customHeight="1">
      <c r="A23" s="115" t="s">
        <v>78</v>
      </c>
      <c r="B23" s="58"/>
      <c r="C23" s="58"/>
      <c r="D23" s="57">
        <v>129</v>
      </c>
      <c r="E23" s="57">
        <v>120</v>
      </c>
    </row>
    <row r="24" spans="1:5" ht="15" customHeight="1">
      <c r="A24" s="60" t="s">
        <v>43</v>
      </c>
      <c r="B24" s="60"/>
      <c r="C24" s="58"/>
      <c r="D24" s="56">
        <f>D22-D23</f>
        <v>-1058</v>
      </c>
      <c r="E24" s="56">
        <f>E22-E23</f>
        <v>-1170</v>
      </c>
    </row>
    <row r="25" spans="1:5" ht="12.75">
      <c r="A25" s="116" t="s">
        <v>73</v>
      </c>
      <c r="B25" s="17"/>
      <c r="C25" s="58"/>
      <c r="D25" s="57">
        <v>0</v>
      </c>
      <c r="E25" s="57">
        <v>0</v>
      </c>
    </row>
    <row r="26" spans="1:5" ht="12.75">
      <c r="A26" s="117" t="s">
        <v>68</v>
      </c>
      <c r="B26" s="58"/>
      <c r="C26" s="58"/>
      <c r="D26" s="61">
        <f>D24+D25</f>
        <v>-1058</v>
      </c>
      <c r="E26" s="118">
        <f>E24+E25</f>
        <v>-1170</v>
      </c>
    </row>
    <row r="27" spans="1:5" ht="15" customHeight="1">
      <c r="A27" s="119" t="s">
        <v>51</v>
      </c>
      <c r="B27" s="60"/>
      <c r="C27" s="58"/>
      <c r="D27" s="56"/>
      <c r="E27" s="56"/>
    </row>
    <row r="28" spans="1:5" ht="15" customHeight="1">
      <c r="A28" s="117" t="s">
        <v>64</v>
      </c>
      <c r="B28" s="58"/>
      <c r="C28" s="58"/>
      <c r="D28" s="56">
        <f>D26-D29</f>
        <v>-1155</v>
      </c>
      <c r="E28" s="56">
        <f>E26-E29</f>
        <v>-1251</v>
      </c>
    </row>
    <row r="29" spans="1:5" ht="12.75">
      <c r="A29" s="117" t="s">
        <v>126</v>
      </c>
      <c r="B29" s="58"/>
      <c r="C29" s="58"/>
      <c r="D29" s="118">
        <v>97</v>
      </c>
      <c r="E29" s="118">
        <v>81</v>
      </c>
    </row>
    <row r="30" spans="1:5" ht="14.25" customHeight="1">
      <c r="A30" s="93" t="s">
        <v>135</v>
      </c>
      <c r="B30" s="94"/>
      <c r="C30" s="93"/>
      <c r="D30" s="93"/>
      <c r="E30" s="93"/>
    </row>
    <row r="31" spans="1:5" s="23" customFormat="1" ht="14.25" customHeight="1">
      <c r="A31" s="14"/>
      <c r="B31" s="14"/>
      <c r="C31" s="14"/>
      <c r="D31" s="14"/>
      <c r="E31" s="14"/>
    </row>
    <row r="32" spans="1:5" s="23" customFormat="1" ht="14.25" customHeight="1">
      <c r="A32" s="14" t="str">
        <f>Бал!A53</f>
        <v>Дата: 20.02.2023 г.</v>
      </c>
      <c r="B32" s="15"/>
      <c r="C32" s="15"/>
      <c r="D32" s="14"/>
      <c r="E32" s="14"/>
    </row>
    <row r="33" spans="1:6" s="23" customFormat="1" ht="14.25" customHeight="1">
      <c r="A33" s="14"/>
      <c r="B33" s="14"/>
      <c r="C33" s="14"/>
      <c r="D33" s="14"/>
      <c r="E33" s="14"/>
      <c r="F33" s="62"/>
    </row>
    <row r="34" spans="1:6" s="23" customFormat="1" ht="14.25" customHeight="1">
      <c r="A34" s="14"/>
      <c r="B34" s="14"/>
      <c r="C34" s="14"/>
      <c r="D34" s="14"/>
      <c r="E34" s="14"/>
      <c r="F34" s="62"/>
    </row>
    <row r="35" spans="1:6" s="23" customFormat="1" ht="14.25" customHeight="1">
      <c r="A35" s="18" t="s">
        <v>4</v>
      </c>
      <c r="B35" s="14"/>
      <c r="C35" s="14"/>
      <c r="D35" s="14"/>
      <c r="E35" s="14"/>
      <c r="F35" s="62"/>
    </row>
    <row r="36" spans="1:6" s="23" customFormat="1" ht="14.25" customHeight="1">
      <c r="A36" s="14" t="s">
        <v>85</v>
      </c>
      <c r="B36" s="14"/>
      <c r="C36" s="14"/>
      <c r="D36" s="14"/>
      <c r="E36" s="14"/>
      <c r="F36" s="62"/>
    </row>
    <row r="37" spans="1:6" s="23" customFormat="1" ht="14.25" customHeight="1">
      <c r="A37" s="14"/>
      <c r="B37" s="14"/>
      <c r="C37" s="14"/>
      <c r="D37" s="14"/>
      <c r="E37" s="14"/>
      <c r="F37" s="62"/>
    </row>
    <row r="38" spans="1:6" s="23" customFormat="1" ht="14.25" customHeight="1">
      <c r="A38" s="18" t="s">
        <v>5</v>
      </c>
      <c r="B38" s="14"/>
      <c r="C38" s="14"/>
      <c r="D38" s="14"/>
      <c r="E38" s="14"/>
      <c r="F38" s="62"/>
    </row>
    <row r="39" spans="1:6" s="23" customFormat="1" ht="14.25" customHeight="1">
      <c r="A39" s="14" t="str">
        <f>Бал!A58</f>
        <v>                     (Валентина Тодорова)</v>
      </c>
      <c r="B39" s="14"/>
      <c r="C39" s="14"/>
      <c r="D39" s="14"/>
      <c r="E39" s="14"/>
      <c r="F39" s="62"/>
    </row>
    <row r="40" spans="1:6" s="23" customFormat="1" ht="14.25" customHeight="1">
      <c r="A40" s="14"/>
      <c r="B40" s="14"/>
      <c r="C40" s="14"/>
      <c r="D40" s="14"/>
      <c r="E40" s="14"/>
      <c r="F40" s="62"/>
    </row>
    <row r="41" spans="1:6" s="23" customFormat="1" ht="14.25" customHeight="1">
      <c r="A41" s="14"/>
      <c r="B41" s="14"/>
      <c r="C41" s="14"/>
      <c r="D41" s="14"/>
      <c r="E41" s="14"/>
      <c r="F41" s="62"/>
    </row>
    <row r="42" spans="1:6" s="23" customFormat="1" ht="14.25" customHeight="1">
      <c r="A42" s="14"/>
      <c r="B42" s="14"/>
      <c r="C42" s="14"/>
      <c r="D42" s="14"/>
      <c r="E42" s="14"/>
      <c r="F42" s="62"/>
    </row>
    <row r="43" spans="1:6" s="23" customFormat="1" ht="14.25" customHeight="1">
      <c r="A43" s="14"/>
      <c r="B43" s="14"/>
      <c r="C43" s="14"/>
      <c r="D43" s="14"/>
      <c r="E43" s="14"/>
      <c r="F43" s="62"/>
    </row>
    <row r="44" spans="1:6" s="23" customFormat="1" ht="14.25" customHeight="1">
      <c r="A44" s="14"/>
      <c r="B44" s="14"/>
      <c r="C44" s="14"/>
      <c r="D44" s="14"/>
      <c r="E44" s="14"/>
      <c r="F44" s="63"/>
    </row>
    <row r="45" ht="14.25" customHeight="1">
      <c r="F45" s="53"/>
    </row>
    <row r="46" ht="15.75">
      <c r="F46" s="53"/>
    </row>
    <row r="47" ht="15.75">
      <c r="F47" s="53"/>
    </row>
    <row r="48" ht="15">
      <c r="I48" s="54"/>
    </row>
    <row r="49" ht="15.75">
      <c r="F49" s="53"/>
    </row>
    <row r="50" ht="15.75">
      <c r="F50" s="53"/>
    </row>
    <row r="51" ht="15.75">
      <c r="F51" s="53"/>
    </row>
    <row r="52" ht="15">
      <c r="J52" s="54"/>
    </row>
    <row r="53" ht="12.75">
      <c r="F53" s="64"/>
    </row>
  </sheetData>
  <sheetProtection/>
  <mergeCells count="9">
    <mergeCell ref="D6:E6"/>
    <mergeCell ref="A1:E1"/>
    <mergeCell ref="A3:E3"/>
    <mergeCell ref="A4:E4"/>
    <mergeCell ref="A2:E2"/>
    <mergeCell ref="B7:C7"/>
    <mergeCell ref="D7:D9"/>
    <mergeCell ref="E7:E9"/>
    <mergeCell ref="A7:A9"/>
  </mergeCells>
  <printOptions/>
  <pageMargins left="0.7480314960629921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zoomScalePageLayoutView="0" workbookViewId="0" topLeftCell="A31">
      <selection activeCell="A42" sqref="A42"/>
    </sheetView>
  </sheetViews>
  <sheetFormatPr defaultColWidth="9.140625" defaultRowHeight="12.75"/>
  <cols>
    <col min="1" max="1" width="66.140625" style="14" bestFit="1" customWidth="1"/>
    <col min="2" max="2" width="10.00390625" style="14" customWidth="1"/>
    <col min="3" max="3" width="9.421875" style="14" customWidth="1"/>
    <col min="4" max="16384" width="9.140625" style="14" customWidth="1"/>
  </cols>
  <sheetData>
    <row r="1" spans="1:3" s="54" customFormat="1" ht="15.75">
      <c r="A1" s="157" t="s">
        <v>53</v>
      </c>
      <c r="B1" s="157"/>
      <c r="C1" s="157"/>
    </row>
    <row r="2" spans="1:6" s="54" customFormat="1" ht="15.75">
      <c r="A2" s="157" t="s">
        <v>65</v>
      </c>
      <c r="B2" s="157"/>
      <c r="C2" s="157"/>
      <c r="F2" s="71"/>
    </row>
    <row r="3" spans="1:4" s="54" customFormat="1" ht="15.75">
      <c r="A3" s="158" t="s">
        <v>74</v>
      </c>
      <c r="B3" s="158"/>
      <c r="C3" s="158"/>
      <c r="D3" s="72"/>
    </row>
    <row r="4" spans="1:4" s="54" customFormat="1" ht="15.75">
      <c r="A4" s="158" t="str">
        <f>ОПР!A4</f>
        <v>за периода от 01.01.2022 год. до 31.12.2022 год.</v>
      </c>
      <c r="B4" s="158"/>
      <c r="C4" s="158"/>
      <c r="D4" s="73"/>
    </row>
    <row r="5" spans="1:4" s="54" customFormat="1" ht="15.75">
      <c r="A5" s="70"/>
      <c r="B5" s="70"/>
      <c r="C5" s="70"/>
      <c r="D5" s="73"/>
    </row>
    <row r="6" spans="1:3" ht="12.75">
      <c r="A6" s="18"/>
      <c r="B6" s="156" t="s">
        <v>34</v>
      </c>
      <c r="C6" s="156"/>
    </row>
    <row r="7" spans="1:3" ht="12.75">
      <c r="A7" s="59" t="s">
        <v>55</v>
      </c>
      <c r="B7" s="59">
        <v>2022</v>
      </c>
      <c r="C7" s="59">
        <v>2021</v>
      </c>
    </row>
    <row r="8" spans="1:3" ht="12.75">
      <c r="A8" s="60" t="s">
        <v>21</v>
      </c>
      <c r="B8" s="17"/>
      <c r="C8" s="17"/>
    </row>
    <row r="9" spans="1:3" ht="12.75">
      <c r="A9" s="66" t="s">
        <v>22</v>
      </c>
      <c r="B9" s="57"/>
      <c r="C9" s="57"/>
    </row>
    <row r="10" spans="1:3" ht="12.75">
      <c r="A10" s="17" t="s">
        <v>47</v>
      </c>
      <c r="B10" s="57">
        <v>60069</v>
      </c>
      <c r="C10" s="57">
        <v>59367</v>
      </c>
    </row>
    <row r="11" spans="1:3" ht="12.75">
      <c r="A11" s="17" t="s">
        <v>103</v>
      </c>
      <c r="B11" s="57">
        <v>0</v>
      </c>
      <c r="C11" s="57">
        <v>1</v>
      </c>
    </row>
    <row r="12" spans="1:3" ht="12.75">
      <c r="A12" s="17" t="s">
        <v>104</v>
      </c>
      <c r="B12" s="57">
        <v>881</v>
      </c>
      <c r="C12" s="57">
        <v>1889</v>
      </c>
    </row>
    <row r="13" spans="1:3" s="18" customFormat="1" ht="12.75">
      <c r="A13" s="67" t="s">
        <v>145</v>
      </c>
      <c r="B13" s="68">
        <f>SUM(B10:B12)</f>
        <v>60950</v>
      </c>
      <c r="C13" s="68">
        <f>C10+C11+C12</f>
        <v>61257</v>
      </c>
    </row>
    <row r="14" spans="1:3" ht="12.75">
      <c r="A14" s="66" t="s">
        <v>23</v>
      </c>
      <c r="B14" s="57"/>
      <c r="C14" s="57"/>
    </row>
    <row r="15" spans="1:3" ht="12.75">
      <c r="A15" s="17" t="s">
        <v>24</v>
      </c>
      <c r="B15" s="57">
        <v>44715</v>
      </c>
      <c r="C15" s="83">
        <v>45427</v>
      </c>
    </row>
    <row r="16" spans="1:3" ht="12.75">
      <c r="A16" s="17" t="s">
        <v>137</v>
      </c>
      <c r="B16" s="57">
        <v>9450</v>
      </c>
      <c r="C16" s="83">
        <v>9346</v>
      </c>
    </row>
    <row r="17" spans="1:3" ht="12.75">
      <c r="A17" s="17" t="s">
        <v>153</v>
      </c>
      <c r="B17" s="83">
        <v>10</v>
      </c>
      <c r="C17" s="83">
        <v>9</v>
      </c>
    </row>
    <row r="18" spans="1:3" ht="12.75">
      <c r="A18" s="17" t="s">
        <v>77</v>
      </c>
      <c r="B18" s="83">
        <v>244</v>
      </c>
      <c r="C18" s="83">
        <v>243</v>
      </c>
    </row>
    <row r="19" spans="1:3" ht="12.75">
      <c r="A19" s="17" t="s">
        <v>93</v>
      </c>
      <c r="B19" s="83">
        <v>163</v>
      </c>
      <c r="C19" s="83">
        <v>740</v>
      </c>
    </row>
    <row r="20" spans="1:3" ht="12.75">
      <c r="A20" s="17" t="s">
        <v>101</v>
      </c>
      <c r="B20" s="57">
        <v>1567</v>
      </c>
      <c r="C20" s="83">
        <v>102</v>
      </c>
    </row>
    <row r="21" spans="1:6" ht="12.75">
      <c r="A21" s="17" t="s">
        <v>105</v>
      </c>
      <c r="B21" s="57">
        <v>0</v>
      </c>
      <c r="C21" s="83">
        <v>0</v>
      </c>
      <c r="F21" s="85"/>
    </row>
    <row r="22" spans="1:3" ht="12.75">
      <c r="A22" s="67" t="s">
        <v>146</v>
      </c>
      <c r="B22" s="68">
        <f>SUM(B15:B21)</f>
        <v>56149</v>
      </c>
      <c r="C22" s="68">
        <f>SUM(C15:C21)</f>
        <v>55867</v>
      </c>
    </row>
    <row r="23" spans="1:3" ht="12.75">
      <c r="A23" s="60" t="s">
        <v>44</v>
      </c>
      <c r="B23" s="56">
        <f>B13-B22</f>
        <v>4801</v>
      </c>
      <c r="C23" s="56">
        <f>C13-C22</f>
        <v>5390</v>
      </c>
    </row>
    <row r="24" spans="1:3" ht="12.75">
      <c r="A24" s="60" t="s">
        <v>25</v>
      </c>
      <c r="B24" s="57"/>
      <c r="C24" s="57"/>
    </row>
    <row r="25" spans="1:3" ht="12.75">
      <c r="A25" s="66" t="s">
        <v>22</v>
      </c>
      <c r="B25" s="57"/>
      <c r="C25" s="57"/>
    </row>
    <row r="26" spans="1:3" ht="12.75">
      <c r="A26" s="17" t="s">
        <v>141</v>
      </c>
      <c r="B26" s="57">
        <v>347</v>
      </c>
      <c r="C26" s="57">
        <v>66</v>
      </c>
    </row>
    <row r="27" spans="1:3" ht="12.75">
      <c r="A27" s="17" t="s">
        <v>95</v>
      </c>
      <c r="B27" s="57">
        <v>3</v>
      </c>
      <c r="C27" s="57">
        <v>16</v>
      </c>
    </row>
    <row r="28" spans="1:3" ht="12.75">
      <c r="A28" s="17" t="s">
        <v>59</v>
      </c>
      <c r="B28" s="57">
        <v>32</v>
      </c>
      <c r="C28" s="57">
        <v>65</v>
      </c>
    </row>
    <row r="29" spans="1:3" ht="12.75">
      <c r="A29" s="17" t="s">
        <v>96</v>
      </c>
      <c r="B29" s="57">
        <v>0</v>
      </c>
      <c r="C29" s="57">
        <v>0</v>
      </c>
    </row>
    <row r="30" spans="1:3" ht="12.75">
      <c r="A30" s="17" t="s">
        <v>154</v>
      </c>
      <c r="B30" s="57">
        <v>413</v>
      </c>
      <c r="C30" s="57">
        <v>208</v>
      </c>
    </row>
    <row r="31" spans="1:3" ht="12.75">
      <c r="A31" s="17" t="s">
        <v>148</v>
      </c>
      <c r="B31" s="57">
        <v>0</v>
      </c>
      <c r="C31" s="57">
        <v>0</v>
      </c>
    </row>
    <row r="32" spans="1:3" ht="12.75">
      <c r="A32" s="67" t="s">
        <v>147</v>
      </c>
      <c r="B32" s="68">
        <f>SUM(B26:B31)</f>
        <v>795</v>
      </c>
      <c r="C32" s="68">
        <f>SUM(C26:C31)</f>
        <v>355</v>
      </c>
    </row>
    <row r="33" spans="1:3" ht="12.75">
      <c r="A33" s="66" t="s">
        <v>23</v>
      </c>
      <c r="B33" s="57"/>
      <c r="C33" s="57"/>
    </row>
    <row r="34" spans="1:3" ht="12.75">
      <c r="A34" s="17" t="s">
        <v>142</v>
      </c>
      <c r="B34" s="57">
        <v>2689</v>
      </c>
      <c r="C34" s="57">
        <v>3179</v>
      </c>
    </row>
    <row r="35" spans="1:3" ht="12.75">
      <c r="A35" s="17" t="s">
        <v>94</v>
      </c>
      <c r="B35" s="57">
        <v>3402</v>
      </c>
      <c r="C35" s="57">
        <v>5</v>
      </c>
    </row>
    <row r="36" spans="1:3" ht="12.75">
      <c r="A36" s="17" t="s">
        <v>143</v>
      </c>
      <c r="B36" s="57">
        <v>1655</v>
      </c>
      <c r="C36" s="57">
        <v>37</v>
      </c>
    </row>
    <row r="37" spans="1:3" ht="12.75">
      <c r="A37" s="17" t="s">
        <v>144</v>
      </c>
      <c r="B37" s="57">
        <v>25</v>
      </c>
      <c r="C37" s="57">
        <v>742</v>
      </c>
    </row>
    <row r="38" spans="1:3" ht="12.75">
      <c r="A38" s="67" t="s">
        <v>147</v>
      </c>
      <c r="B38" s="68">
        <f>SUM(B34:B37)</f>
        <v>7771</v>
      </c>
      <c r="C38" s="68">
        <f>SUM(C34:C37)</f>
        <v>3963</v>
      </c>
    </row>
    <row r="39" spans="1:3" ht="12.75">
      <c r="A39" s="60" t="s">
        <v>45</v>
      </c>
      <c r="B39" s="56">
        <f>B32-B38</f>
        <v>-6976</v>
      </c>
      <c r="C39" s="56">
        <f>C32-C38</f>
        <v>-3608</v>
      </c>
    </row>
    <row r="40" spans="1:3" ht="12.75">
      <c r="A40" s="60" t="s">
        <v>26</v>
      </c>
      <c r="B40" s="57"/>
      <c r="C40" s="57"/>
    </row>
    <row r="41" spans="1:3" ht="12.75">
      <c r="A41" s="66" t="s">
        <v>22</v>
      </c>
      <c r="B41" s="57"/>
      <c r="C41" s="57"/>
    </row>
    <row r="42" spans="1:3" ht="12.75">
      <c r="A42" s="17" t="s">
        <v>99</v>
      </c>
      <c r="B42" s="57">
        <v>0</v>
      </c>
      <c r="C42" s="57">
        <v>0</v>
      </c>
    </row>
    <row r="43" spans="1:3" ht="12.75">
      <c r="A43" s="17" t="s">
        <v>79</v>
      </c>
      <c r="B43" s="57">
        <v>10020</v>
      </c>
      <c r="C43" s="57">
        <v>5473</v>
      </c>
    </row>
    <row r="44" spans="1:3" ht="12.75">
      <c r="A44" s="17" t="s">
        <v>100</v>
      </c>
      <c r="B44" s="57">
        <v>0</v>
      </c>
      <c r="C44" s="57">
        <v>0</v>
      </c>
    </row>
    <row r="45" spans="1:3" ht="12.75">
      <c r="A45" s="17" t="s">
        <v>150</v>
      </c>
      <c r="B45" s="57">
        <v>256</v>
      </c>
      <c r="C45" s="57">
        <v>612</v>
      </c>
    </row>
    <row r="46" spans="1:3" ht="12.75">
      <c r="A46" s="67" t="s">
        <v>149</v>
      </c>
      <c r="B46" s="56">
        <f>SUM(B42:B45)</f>
        <v>10276</v>
      </c>
      <c r="C46" s="56">
        <f>C42+C43+C44+C45</f>
        <v>6085</v>
      </c>
    </row>
    <row r="47" spans="1:3" ht="12.75">
      <c r="A47" s="66" t="s">
        <v>23</v>
      </c>
      <c r="B47" s="57"/>
      <c r="C47" s="57"/>
    </row>
    <row r="48" spans="1:3" ht="12.75">
      <c r="A48" s="17" t="s">
        <v>97</v>
      </c>
      <c r="B48" s="57">
        <v>7532</v>
      </c>
      <c r="C48" s="57">
        <v>7271</v>
      </c>
    </row>
    <row r="49" spans="1:3" ht="12.75">
      <c r="A49" s="17" t="s">
        <v>98</v>
      </c>
      <c r="B49" s="57">
        <v>300</v>
      </c>
      <c r="C49" s="57">
        <v>265</v>
      </c>
    </row>
    <row r="50" spans="1:3" ht="12.75">
      <c r="A50" s="17" t="s">
        <v>80</v>
      </c>
      <c r="B50" s="57">
        <v>0</v>
      </c>
      <c r="C50" s="57">
        <v>275</v>
      </c>
    </row>
    <row r="51" spans="1:3" ht="12.75">
      <c r="A51" s="17" t="s">
        <v>151</v>
      </c>
      <c r="B51" s="57">
        <v>0</v>
      </c>
      <c r="C51" s="57">
        <v>0</v>
      </c>
    </row>
    <row r="52" spans="1:3" ht="12.75">
      <c r="A52" s="67" t="s">
        <v>84</v>
      </c>
      <c r="B52" s="56">
        <f>SUM(B48:B51)</f>
        <v>7832</v>
      </c>
      <c r="C52" s="56">
        <f>SUM(C48:C51)</f>
        <v>7811</v>
      </c>
    </row>
    <row r="53" spans="1:3" ht="12.75">
      <c r="A53" s="60" t="s">
        <v>46</v>
      </c>
      <c r="B53" s="56">
        <f>B46-B52</f>
        <v>2444</v>
      </c>
      <c r="C53" s="56">
        <f>C46-C52</f>
        <v>-1726</v>
      </c>
    </row>
    <row r="54" spans="1:3" ht="12.75">
      <c r="A54" s="60" t="s">
        <v>27</v>
      </c>
      <c r="B54" s="56">
        <f>B23+B39+B53</f>
        <v>269</v>
      </c>
      <c r="C54" s="56">
        <f>C23+C39+C53</f>
        <v>56</v>
      </c>
    </row>
    <row r="55" spans="1:3" ht="12.75">
      <c r="A55" s="60" t="s">
        <v>87</v>
      </c>
      <c r="B55" s="56">
        <v>2888</v>
      </c>
      <c r="C55" s="56">
        <v>2832</v>
      </c>
    </row>
    <row r="56" spans="1:3" ht="12.75">
      <c r="A56" s="60" t="s">
        <v>83</v>
      </c>
      <c r="B56" s="56">
        <f>SUM(B54:B55)</f>
        <v>3157</v>
      </c>
      <c r="C56" s="56">
        <f>C54+C55</f>
        <v>2888</v>
      </c>
    </row>
    <row r="57" spans="1:5" ht="12.75">
      <c r="A57" s="93" t="s">
        <v>135</v>
      </c>
      <c r="B57" s="94"/>
      <c r="C57" s="93"/>
      <c r="D57" s="93"/>
      <c r="E57" s="93"/>
    </row>
    <row r="58" spans="1:5" ht="12.75">
      <c r="A58" s="166"/>
      <c r="B58" s="166"/>
      <c r="C58" s="166"/>
      <c r="D58" s="69"/>
      <c r="E58" s="69"/>
    </row>
    <row r="59" spans="1:5" ht="12.75">
      <c r="A59" s="74"/>
      <c r="B59" s="74"/>
      <c r="C59" s="74"/>
      <c r="D59" s="69"/>
      <c r="E59" s="69"/>
    </row>
    <row r="60" spans="1:5" ht="12.75">
      <c r="A60" s="165" t="str">
        <f>Бал!A53</f>
        <v>Дата: 20.02.2023 г.</v>
      </c>
      <c r="B60" s="165"/>
      <c r="C60" s="165"/>
      <c r="D60" s="69"/>
      <c r="E60" s="69"/>
    </row>
    <row r="61" spans="1:5" ht="12.75">
      <c r="A61" s="75"/>
      <c r="B61" s="75"/>
      <c r="C61" s="75"/>
      <c r="D61" s="69"/>
      <c r="E61" s="69"/>
    </row>
    <row r="62" spans="1:5" ht="27" customHeight="1">
      <c r="A62" s="164"/>
      <c r="B62" s="164"/>
      <c r="C62" s="164"/>
      <c r="D62" s="69"/>
      <c r="E62" s="69"/>
    </row>
    <row r="63" spans="1:5" ht="12.75">
      <c r="A63" s="15"/>
      <c r="B63" s="15"/>
      <c r="C63" s="15"/>
      <c r="D63" s="69"/>
      <c r="E63" s="69"/>
    </row>
    <row r="64" ht="12.75">
      <c r="A64" s="18" t="s">
        <v>4</v>
      </c>
    </row>
    <row r="65" ht="12.75">
      <c r="A65" s="14" t="s">
        <v>85</v>
      </c>
    </row>
    <row r="67" ht="12.75">
      <c r="A67" s="18" t="s">
        <v>5</v>
      </c>
    </row>
    <row r="68" ht="12.75">
      <c r="A68" s="14" t="str">
        <f>Бал!A58</f>
        <v>                     (Валентина Тодорова)</v>
      </c>
    </row>
    <row r="70" spans="1:5" ht="14.25">
      <c r="A70" s="52"/>
      <c r="B70" s="52"/>
      <c r="C70" s="52"/>
      <c r="D70" s="52"/>
      <c r="E70" s="52"/>
    </row>
    <row r="71" spans="1:5" ht="14.25">
      <c r="A71" s="52"/>
      <c r="B71" s="52"/>
      <c r="C71" s="52"/>
      <c r="D71" s="52"/>
      <c r="E71" s="52"/>
    </row>
    <row r="72" spans="1:5" ht="14.25">
      <c r="A72" s="52"/>
      <c r="B72" s="52"/>
      <c r="C72" s="52"/>
      <c r="D72" s="52"/>
      <c r="E72" s="52"/>
    </row>
    <row r="73" spans="1:5" ht="14.25">
      <c r="A73" s="52"/>
      <c r="B73" s="52"/>
      <c r="C73" s="52"/>
      <c r="D73" s="52"/>
      <c r="E73" s="52"/>
    </row>
  </sheetData>
  <sheetProtection/>
  <mergeCells count="8">
    <mergeCell ref="A62:C62"/>
    <mergeCell ref="B6:C6"/>
    <mergeCell ref="A1:C1"/>
    <mergeCell ref="A2:C2"/>
    <mergeCell ref="A3:C3"/>
    <mergeCell ref="A4:C4"/>
    <mergeCell ref="A60:C60"/>
    <mergeCell ref="A58:C58"/>
  </mergeCells>
  <printOptions/>
  <pageMargins left="0.7480314960629921" right="0.15748031496062992" top="0.5118110236220472" bottom="0.6299212598425197" header="0.5118110236220472" footer="0.5118110236220472"/>
  <pageSetup fitToHeight="1" fitToWidth="1" horizontalDpi="300" verticalDpi="3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34.140625" style="0" customWidth="1"/>
    <col min="2" max="2" width="8.7109375" style="0" customWidth="1"/>
    <col min="3" max="3" width="11.8515625" style="0" customWidth="1"/>
    <col min="4" max="4" width="9.28125" style="0" customWidth="1"/>
    <col min="5" max="5" width="14.57421875" style="0" customWidth="1"/>
    <col min="6" max="6" width="17.00390625" style="0" customWidth="1"/>
    <col min="7" max="7" width="12.421875" style="0" customWidth="1"/>
  </cols>
  <sheetData>
    <row r="1" spans="1:11" ht="13.5" customHeight="1">
      <c r="A1" s="157" t="s">
        <v>52</v>
      </c>
      <c r="B1" s="157"/>
      <c r="C1" s="157"/>
      <c r="D1" s="157"/>
      <c r="E1" s="157"/>
      <c r="F1" s="157"/>
      <c r="G1" s="157"/>
      <c r="H1" s="14"/>
      <c r="I1" s="14"/>
      <c r="J1" s="14"/>
      <c r="K1" s="14"/>
    </row>
    <row r="2" spans="1:11" ht="13.5" customHeight="1">
      <c r="A2" s="157" t="s">
        <v>39</v>
      </c>
      <c r="B2" s="157"/>
      <c r="C2" s="157"/>
      <c r="D2" s="157"/>
      <c r="E2" s="157"/>
      <c r="F2" s="157"/>
      <c r="G2" s="157"/>
      <c r="H2" s="14"/>
      <c r="I2" s="14"/>
      <c r="J2" s="14"/>
      <c r="K2" s="14"/>
    </row>
    <row r="3" spans="1:11" ht="13.5" customHeight="1">
      <c r="A3" s="157" t="s">
        <v>76</v>
      </c>
      <c r="B3" s="157"/>
      <c r="C3" s="157"/>
      <c r="D3" s="157"/>
      <c r="E3" s="157"/>
      <c r="F3" s="157"/>
      <c r="G3" s="157"/>
      <c r="H3" s="14"/>
      <c r="I3" s="14"/>
      <c r="J3" s="14"/>
      <c r="K3" s="14"/>
    </row>
    <row r="4" spans="1:11" ht="13.5" customHeight="1">
      <c r="A4" s="157" t="str">
        <f>Бал!A5</f>
        <v>към 31.12.2022 год.</v>
      </c>
      <c r="B4" s="157"/>
      <c r="C4" s="157"/>
      <c r="D4" s="157"/>
      <c r="E4" s="157"/>
      <c r="F4" s="157"/>
      <c r="G4" s="157"/>
      <c r="H4" s="14"/>
      <c r="I4" s="14"/>
      <c r="J4" s="14"/>
      <c r="K4" s="14"/>
    </row>
    <row r="5" spans="1:11" ht="12" customHeight="1">
      <c r="A5" s="167" t="s">
        <v>28</v>
      </c>
      <c r="B5" s="167"/>
      <c r="C5" s="167"/>
      <c r="D5" s="167"/>
      <c r="E5" s="167"/>
      <c r="F5" s="167"/>
      <c r="G5" s="167"/>
      <c r="H5" s="14"/>
      <c r="I5" s="14"/>
      <c r="J5" s="14"/>
      <c r="K5" s="14"/>
    </row>
    <row r="6" spans="1:11" ht="11.25" customHeight="1">
      <c r="A6" s="120"/>
      <c r="B6" s="168" t="s">
        <v>56</v>
      </c>
      <c r="C6" s="169"/>
      <c r="D6" s="169"/>
      <c r="E6" s="170"/>
      <c r="F6" s="171" t="s">
        <v>127</v>
      </c>
      <c r="G6" s="121"/>
      <c r="H6" s="14"/>
      <c r="I6" s="14"/>
      <c r="J6" s="14"/>
      <c r="K6" s="14"/>
    </row>
    <row r="7" spans="1:11" ht="11.25" customHeight="1">
      <c r="A7" s="122"/>
      <c r="B7" s="173" t="s">
        <v>57</v>
      </c>
      <c r="C7" s="174"/>
      <c r="D7" s="174"/>
      <c r="E7" s="175"/>
      <c r="F7" s="172"/>
      <c r="G7" s="123"/>
      <c r="H7" s="14"/>
      <c r="I7" s="14"/>
      <c r="J7" s="14"/>
      <c r="K7" s="14"/>
    </row>
    <row r="8" spans="1:11" ht="11.25" customHeight="1">
      <c r="A8" s="122"/>
      <c r="B8" s="137"/>
      <c r="C8" s="124"/>
      <c r="D8" s="80"/>
      <c r="E8" s="137" t="s">
        <v>6</v>
      </c>
      <c r="F8" s="172"/>
      <c r="G8" s="124" t="s">
        <v>6</v>
      </c>
      <c r="H8" s="14"/>
      <c r="I8" s="14"/>
      <c r="J8" s="14"/>
      <c r="K8" s="14"/>
    </row>
    <row r="9" spans="1:11" ht="11.25" customHeight="1">
      <c r="A9" s="122" t="s">
        <v>16</v>
      </c>
      <c r="B9" s="80" t="s">
        <v>17</v>
      </c>
      <c r="C9" s="124" t="s">
        <v>128</v>
      </c>
      <c r="D9" s="80" t="s">
        <v>19</v>
      </c>
      <c r="E9" s="80" t="s">
        <v>58</v>
      </c>
      <c r="F9" s="172"/>
      <c r="G9" s="124"/>
      <c r="H9" s="14"/>
      <c r="I9" s="14"/>
      <c r="J9" s="14"/>
      <c r="K9" s="14"/>
    </row>
    <row r="10" spans="1:11" ht="11.25" customHeight="1">
      <c r="A10" s="122"/>
      <c r="B10" s="80" t="s">
        <v>18</v>
      </c>
      <c r="C10" s="124" t="s">
        <v>129</v>
      </c>
      <c r="D10" s="80" t="s">
        <v>91</v>
      </c>
      <c r="E10" s="80" t="s">
        <v>130</v>
      </c>
      <c r="F10" s="172"/>
      <c r="G10" s="124" t="s">
        <v>18</v>
      </c>
      <c r="H10" s="14"/>
      <c r="I10" s="14"/>
      <c r="J10" s="14"/>
      <c r="K10" s="14"/>
    </row>
    <row r="11" spans="1:11" ht="11.25" customHeight="1">
      <c r="A11" s="122"/>
      <c r="B11" s="80"/>
      <c r="C11" s="124"/>
      <c r="D11" s="80" t="s">
        <v>92</v>
      </c>
      <c r="E11" s="80" t="s">
        <v>131</v>
      </c>
      <c r="F11" s="172"/>
      <c r="G11" s="123"/>
      <c r="H11" s="14"/>
      <c r="I11" s="14"/>
      <c r="J11" s="14"/>
      <c r="K11" s="14"/>
    </row>
    <row r="12" spans="1:11" ht="11.25" customHeight="1">
      <c r="A12" s="122"/>
      <c r="B12" s="80"/>
      <c r="C12" s="124"/>
      <c r="D12" s="80"/>
      <c r="E12" s="144" t="s">
        <v>132</v>
      </c>
      <c r="F12" s="172"/>
      <c r="G12" s="123"/>
      <c r="H12" s="14"/>
      <c r="I12" s="14"/>
      <c r="J12" s="14"/>
      <c r="K12" s="14"/>
    </row>
    <row r="13" spans="1:11" ht="14.25" customHeight="1">
      <c r="A13" s="129" t="s">
        <v>133</v>
      </c>
      <c r="B13" s="139">
        <v>2313</v>
      </c>
      <c r="C13" s="139">
        <v>40355</v>
      </c>
      <c r="D13" s="141">
        <v>-6323</v>
      </c>
      <c r="E13" s="139">
        <v>36345</v>
      </c>
      <c r="F13" s="143">
        <v>16248</v>
      </c>
      <c r="G13" s="142">
        <v>52593</v>
      </c>
      <c r="H13" s="14"/>
      <c r="I13" s="14"/>
      <c r="J13" s="14"/>
      <c r="K13" s="14"/>
    </row>
    <row r="14" spans="1:11" ht="14.25" customHeight="1">
      <c r="A14" s="126" t="s">
        <v>81</v>
      </c>
      <c r="B14" s="20"/>
      <c r="C14" s="130"/>
      <c r="D14" s="87">
        <v>-1251</v>
      </c>
      <c r="E14" s="87">
        <v>-1251</v>
      </c>
      <c r="F14" s="20">
        <v>81</v>
      </c>
      <c r="G14" s="87">
        <f aca="true" t="shared" si="0" ref="G14:G19">SUM(E14:F14)</f>
        <v>-1170</v>
      </c>
      <c r="H14" s="14"/>
      <c r="I14" s="14"/>
      <c r="J14" s="14"/>
      <c r="K14" s="14"/>
    </row>
    <row r="15" spans="1:11" ht="14.25" customHeight="1">
      <c r="A15" s="127" t="s">
        <v>60</v>
      </c>
      <c r="B15" s="22"/>
      <c r="C15" s="131"/>
      <c r="D15" s="88">
        <v>-311</v>
      </c>
      <c r="E15" s="88">
        <v>-311</v>
      </c>
      <c r="F15" s="89">
        <v>-295</v>
      </c>
      <c r="G15" s="88">
        <f t="shared" si="0"/>
        <v>-606</v>
      </c>
      <c r="H15" s="14"/>
      <c r="I15" s="14"/>
      <c r="J15" s="14"/>
      <c r="K15" s="14"/>
    </row>
    <row r="16" spans="1:11" ht="14.25" customHeight="1">
      <c r="A16" s="127" t="s">
        <v>61</v>
      </c>
      <c r="B16" s="22"/>
      <c r="C16" s="132"/>
      <c r="D16" s="88">
        <v>-275</v>
      </c>
      <c r="E16" s="88">
        <v>-275</v>
      </c>
      <c r="F16" s="89">
        <v>-253</v>
      </c>
      <c r="G16" s="88">
        <f t="shared" si="0"/>
        <v>-528</v>
      </c>
      <c r="H16" s="14"/>
      <c r="I16" s="14"/>
      <c r="J16" s="14"/>
      <c r="K16" s="14"/>
    </row>
    <row r="17" spans="1:11" ht="14.25" customHeight="1">
      <c r="A17" s="127" t="s">
        <v>82</v>
      </c>
      <c r="B17" s="22"/>
      <c r="C17" s="131">
        <v>36</v>
      </c>
      <c r="D17" s="90">
        <v>-36</v>
      </c>
      <c r="E17" s="88">
        <v>0</v>
      </c>
      <c r="F17" s="89">
        <v>-42</v>
      </c>
      <c r="G17" s="88">
        <f t="shared" si="0"/>
        <v>-42</v>
      </c>
      <c r="H17" s="14"/>
      <c r="I17" s="14"/>
      <c r="J17" s="14"/>
      <c r="K17" s="14"/>
    </row>
    <row r="18" spans="1:11" ht="14.25" customHeight="1">
      <c r="A18" s="127" t="s">
        <v>86</v>
      </c>
      <c r="B18" s="22"/>
      <c r="C18" s="131">
        <v>-1239</v>
      </c>
      <c r="D18" s="22">
        <v>1239</v>
      </c>
      <c r="E18" s="88">
        <v>0</v>
      </c>
      <c r="F18" s="91">
        <v>-47</v>
      </c>
      <c r="G18" s="88">
        <f t="shared" si="0"/>
        <v>-47</v>
      </c>
      <c r="H18" s="14"/>
      <c r="I18" s="14"/>
      <c r="J18" s="14"/>
      <c r="K18" s="14"/>
    </row>
    <row r="19" spans="1:11" ht="14.25" customHeight="1">
      <c r="A19" s="128" t="s">
        <v>62</v>
      </c>
      <c r="B19" s="138"/>
      <c r="C19" s="133">
        <v>-946</v>
      </c>
      <c r="D19" s="90">
        <v>-370</v>
      </c>
      <c r="E19" s="90">
        <v>-1316</v>
      </c>
      <c r="F19" s="91">
        <v>-5025</v>
      </c>
      <c r="G19" s="90">
        <f t="shared" si="0"/>
        <v>-6341</v>
      </c>
      <c r="H19" s="14"/>
      <c r="I19" s="14"/>
      <c r="J19" s="14"/>
      <c r="K19" s="14"/>
    </row>
    <row r="20" spans="1:11" ht="14.25" customHeight="1">
      <c r="A20" s="129" t="s">
        <v>134</v>
      </c>
      <c r="B20" s="139">
        <f>SUM(B13:B19)</f>
        <v>2313</v>
      </c>
      <c r="C20" s="141">
        <f>SUM(C13:C19)</f>
        <v>38206</v>
      </c>
      <c r="D20" s="141">
        <f>SUM(D13:D19)-D17-D16</f>
        <v>-7016</v>
      </c>
      <c r="E20" s="139">
        <f>SUM(E13:E19)-E15</f>
        <v>33503</v>
      </c>
      <c r="F20" s="143">
        <f>SUM(F13:F19)-F15</f>
        <v>10962</v>
      </c>
      <c r="G20" s="142">
        <f>SUM(G13:G19)-G15</f>
        <v>44465</v>
      </c>
      <c r="H20" s="14"/>
      <c r="I20" s="14"/>
      <c r="J20" s="14"/>
      <c r="K20" s="14"/>
    </row>
    <row r="21" spans="1:11" ht="14.25" customHeight="1">
      <c r="A21" s="126" t="s">
        <v>81</v>
      </c>
      <c r="B21" s="19"/>
      <c r="C21" s="134"/>
      <c r="D21" s="87">
        <f>Бал!D32</f>
        <v>-1155</v>
      </c>
      <c r="E21" s="87">
        <f>D21</f>
        <v>-1155</v>
      </c>
      <c r="F21" s="20">
        <v>97</v>
      </c>
      <c r="G21" s="87">
        <f aca="true" t="shared" si="1" ref="G21:G26">SUM(E21:F21)</f>
        <v>-1058</v>
      </c>
      <c r="H21" s="14"/>
      <c r="I21" s="14"/>
      <c r="J21" s="14"/>
      <c r="K21" s="14"/>
    </row>
    <row r="22" spans="1:11" ht="14.25" customHeight="1">
      <c r="A22" s="127" t="s">
        <v>60</v>
      </c>
      <c r="B22" s="21"/>
      <c r="C22" s="135"/>
      <c r="D22" s="88">
        <v>-802</v>
      </c>
      <c r="E22" s="88">
        <f>SUM(B22:D22)</f>
        <v>-802</v>
      </c>
      <c r="F22" s="88">
        <v>-301</v>
      </c>
      <c r="G22" s="88">
        <f t="shared" si="1"/>
        <v>-1103</v>
      </c>
      <c r="H22" s="14"/>
      <c r="I22" s="14"/>
      <c r="J22" s="14"/>
      <c r="K22" s="14"/>
    </row>
    <row r="23" spans="1:11" ht="14.25" customHeight="1">
      <c r="A23" s="127" t="s">
        <v>61</v>
      </c>
      <c r="B23" s="21"/>
      <c r="C23" s="135"/>
      <c r="D23" s="88">
        <v>-243</v>
      </c>
      <c r="E23" s="88">
        <f>D23</f>
        <v>-243</v>
      </c>
      <c r="F23" s="88">
        <v>-248</v>
      </c>
      <c r="G23" s="88">
        <f t="shared" si="1"/>
        <v>-491</v>
      </c>
      <c r="H23" s="14"/>
      <c r="I23" s="14"/>
      <c r="J23" s="14"/>
      <c r="K23" s="14"/>
    </row>
    <row r="24" spans="1:11" ht="14.25" customHeight="1">
      <c r="A24" s="127" t="s">
        <v>82</v>
      </c>
      <c r="B24" s="21"/>
      <c r="C24" s="135">
        <v>546</v>
      </c>
      <c r="D24" s="88">
        <v>-559</v>
      </c>
      <c r="E24" s="88">
        <f>SUM(C24:D24)</f>
        <v>-13</v>
      </c>
      <c r="F24" s="88">
        <v>-53</v>
      </c>
      <c r="G24" s="88">
        <f t="shared" si="1"/>
        <v>-66</v>
      </c>
      <c r="H24" s="16"/>
      <c r="I24" s="16"/>
      <c r="J24" s="16"/>
      <c r="K24" s="16"/>
    </row>
    <row r="25" spans="1:11" ht="14.25" customHeight="1">
      <c r="A25" s="127" t="s">
        <v>86</v>
      </c>
      <c r="B25" s="21"/>
      <c r="C25" s="136">
        <v>-21</v>
      </c>
      <c r="D25" s="22">
        <v>21</v>
      </c>
      <c r="E25" s="88">
        <f>SUM(B25:D25)</f>
        <v>0</v>
      </c>
      <c r="F25" s="92">
        <v>0</v>
      </c>
      <c r="G25" s="88">
        <f t="shared" si="1"/>
        <v>0</v>
      </c>
      <c r="H25" s="16"/>
      <c r="I25" s="16"/>
      <c r="J25" s="16"/>
      <c r="K25" s="16"/>
    </row>
    <row r="26" spans="1:11" ht="14.25" customHeight="1">
      <c r="A26" s="128" t="s">
        <v>62</v>
      </c>
      <c r="B26" s="140">
        <v>0</v>
      </c>
      <c r="C26" s="133">
        <v>26</v>
      </c>
      <c r="D26" s="90">
        <v>-23</v>
      </c>
      <c r="E26" s="90">
        <f>SUM(B26:D26)</f>
        <v>3</v>
      </c>
      <c r="F26" s="90">
        <v>62</v>
      </c>
      <c r="G26" s="90">
        <f t="shared" si="1"/>
        <v>65</v>
      </c>
      <c r="H26" s="14"/>
      <c r="I26" s="14"/>
      <c r="J26" s="14"/>
      <c r="K26" s="14"/>
    </row>
    <row r="27" spans="1:11" ht="14.25" customHeight="1">
      <c r="A27" s="129" t="s">
        <v>152</v>
      </c>
      <c r="B27" s="139">
        <f>SUM(B20:B26)</f>
        <v>2313</v>
      </c>
      <c r="C27" s="141">
        <f>SUM(C20:C26)</f>
        <v>38757</v>
      </c>
      <c r="D27" s="141">
        <f>SUM(D20:D26)-D22</f>
        <v>-8975</v>
      </c>
      <c r="E27" s="141">
        <f>B27+C27+D27</f>
        <v>32095</v>
      </c>
      <c r="F27" s="141">
        <f>SUM(F20:F26)-F22</f>
        <v>10820</v>
      </c>
      <c r="G27" s="125">
        <f>SUM(G20:G26)-G22</f>
        <v>42915</v>
      </c>
      <c r="H27" s="14"/>
      <c r="I27" s="14"/>
      <c r="J27" s="14"/>
      <c r="K27" s="14"/>
    </row>
    <row r="28" spans="1:11" ht="12.75">
      <c r="A28" s="93" t="s">
        <v>135</v>
      </c>
      <c r="B28" s="94"/>
      <c r="C28" s="93"/>
      <c r="D28" s="93"/>
      <c r="E28" s="93"/>
      <c r="F28" s="93"/>
      <c r="G28" s="93"/>
      <c r="H28" s="14"/>
      <c r="I28" s="14"/>
      <c r="J28" s="14"/>
      <c r="K28" s="14"/>
    </row>
    <row r="29" spans="1:11" ht="12.75">
      <c r="A29" s="97"/>
      <c r="B29" s="97"/>
      <c r="C29" s="97"/>
      <c r="D29" s="93"/>
      <c r="E29" s="93"/>
      <c r="F29" s="93"/>
      <c r="G29" s="93"/>
      <c r="H29" s="14"/>
      <c r="I29" s="14"/>
      <c r="J29" s="14"/>
      <c r="K29" s="14"/>
    </row>
    <row r="30" spans="1:11" ht="12.75">
      <c r="A30" s="96"/>
      <c r="B30" s="14"/>
      <c r="C30" s="93"/>
      <c r="E30" s="93"/>
      <c r="F30" s="93"/>
      <c r="G30" s="93"/>
      <c r="H30" s="14"/>
      <c r="I30" s="14"/>
      <c r="J30" s="14"/>
      <c r="K30" s="14"/>
    </row>
    <row r="31" spans="1:11" ht="12.75">
      <c r="A31" s="98" t="str">
        <f>Бал!A53</f>
        <v>Дата: 20.02.2023 г.</v>
      </c>
      <c r="B31" s="93"/>
      <c r="C31" s="14"/>
      <c r="E31" s="93"/>
      <c r="F31" s="93"/>
      <c r="G31" s="93"/>
      <c r="H31" s="14"/>
      <c r="I31" s="14"/>
      <c r="J31" s="14"/>
      <c r="K31" s="14"/>
    </row>
    <row r="32" spans="1:11" ht="12.75">
      <c r="A32" s="95"/>
      <c r="B32" s="93"/>
      <c r="C32" s="14"/>
      <c r="E32" s="14"/>
      <c r="F32" s="93"/>
      <c r="G32" s="93"/>
      <c r="H32" s="14"/>
      <c r="I32" s="14"/>
      <c r="J32" s="14"/>
      <c r="K32" s="14"/>
    </row>
    <row r="33" spans="1:11" ht="12.75">
      <c r="A33" s="98"/>
      <c r="B33" s="93"/>
      <c r="C33" s="14"/>
      <c r="E33" s="14"/>
      <c r="F33" s="93"/>
      <c r="G33" s="93"/>
      <c r="H33" s="14"/>
      <c r="I33" s="14"/>
      <c r="J33" s="14"/>
      <c r="K33" s="14"/>
    </row>
    <row r="34" spans="1:11" ht="12.75">
      <c r="A34" s="98" t="s">
        <v>4</v>
      </c>
      <c r="B34" s="93"/>
      <c r="C34" s="14"/>
      <c r="E34" s="14"/>
      <c r="F34" s="93"/>
      <c r="G34" s="93"/>
      <c r="H34" s="14"/>
      <c r="I34" s="14"/>
      <c r="J34" s="14"/>
      <c r="K34" s="14"/>
    </row>
    <row r="35" spans="1:11" ht="12.75">
      <c r="A35" s="95" t="s">
        <v>85</v>
      </c>
      <c r="B35" s="93"/>
      <c r="C35" s="14"/>
      <c r="E35" s="14"/>
      <c r="F35" s="93"/>
      <c r="G35" s="93"/>
      <c r="H35" s="14"/>
      <c r="I35" s="14"/>
      <c r="J35" s="14"/>
      <c r="K35" s="14"/>
    </row>
    <row r="36" spans="1:11" ht="12.75">
      <c r="A36" s="95"/>
      <c r="B36" s="93"/>
      <c r="C36" s="14"/>
      <c r="E36" s="14"/>
      <c r="F36" s="93"/>
      <c r="G36" s="93"/>
      <c r="H36" s="14"/>
      <c r="I36" s="14"/>
      <c r="J36" s="14"/>
      <c r="K36" s="14"/>
    </row>
    <row r="37" spans="1:11" ht="12.75">
      <c r="A37" s="98" t="s">
        <v>5</v>
      </c>
      <c r="B37" s="93"/>
      <c r="C37" s="14"/>
      <c r="E37" s="14"/>
      <c r="F37" s="93"/>
      <c r="G37" s="93"/>
      <c r="H37" s="14"/>
      <c r="I37" s="14"/>
      <c r="J37" s="14"/>
      <c r="K37" s="14"/>
    </row>
    <row r="38" spans="1:11" ht="12.75">
      <c r="A38" s="95" t="s">
        <v>90</v>
      </c>
      <c r="B38" s="93"/>
      <c r="C38" s="14"/>
      <c r="E38" s="93"/>
      <c r="F38" s="93"/>
      <c r="G38" s="93"/>
      <c r="H38" s="14"/>
      <c r="I38" s="14"/>
      <c r="J38" s="14"/>
      <c r="K38" s="14"/>
    </row>
    <row r="39" spans="1:11" ht="12.75">
      <c r="A39" s="14"/>
      <c r="B39" s="93"/>
      <c r="E39" s="14"/>
      <c r="F39" s="14"/>
      <c r="G39" s="14"/>
      <c r="H39" s="14"/>
      <c r="I39" s="14"/>
      <c r="J39" s="14"/>
      <c r="K39" s="14"/>
    </row>
    <row r="40" spans="1:2" ht="12.75">
      <c r="A40" s="14"/>
      <c r="B40" s="93"/>
    </row>
  </sheetData>
  <sheetProtection/>
  <mergeCells count="8">
    <mergeCell ref="A1:G1"/>
    <mergeCell ref="A2:G2"/>
    <mergeCell ref="A3:G3"/>
    <mergeCell ref="A4:G4"/>
    <mergeCell ref="A5:G5"/>
    <mergeCell ref="B6:E6"/>
    <mergeCell ref="F6:F12"/>
    <mergeCell ref="B7:E7"/>
  </mergeCells>
  <printOptions/>
  <pageMargins left="0.77" right="0.7480314960629921" top="0.65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34.140625" style="0" customWidth="1"/>
    <col min="2" max="2" width="8.7109375" style="0" customWidth="1"/>
    <col min="3" max="3" width="8.421875" style="0" customWidth="1"/>
    <col min="4" max="4" width="11.8515625" style="0" customWidth="1"/>
    <col min="5" max="5" width="8.140625" style="0" customWidth="1"/>
    <col min="6" max="6" width="9.00390625" style="0" customWidth="1"/>
    <col min="7" max="7" width="8.7109375" style="0" customWidth="1"/>
    <col min="8" max="8" width="10.00390625" style="0" customWidth="1"/>
    <col min="9" max="9" width="8.140625" style="0" customWidth="1"/>
    <col min="10" max="10" width="8.57421875" style="0" customWidth="1"/>
  </cols>
  <sheetData>
    <row r="1" spans="1:11" ht="18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5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8.75" customHeight="1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ht="15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11" ht="12.75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</row>
    <row r="6" spans="1:11" ht="12.75" customHeight="1">
      <c r="A6" s="2"/>
      <c r="B6" s="176"/>
      <c r="C6" s="176"/>
      <c r="D6" s="176"/>
      <c r="E6" s="176"/>
      <c r="F6" s="176"/>
      <c r="G6" s="176"/>
      <c r="H6" s="176"/>
      <c r="I6" s="176"/>
      <c r="J6" s="177"/>
      <c r="K6" s="10"/>
    </row>
    <row r="7" spans="1:11" ht="12.75">
      <c r="A7" s="2"/>
      <c r="B7" s="176"/>
      <c r="C7" s="176"/>
      <c r="D7" s="176"/>
      <c r="E7" s="176"/>
      <c r="F7" s="176"/>
      <c r="G7" s="176"/>
      <c r="H7" s="176"/>
      <c r="I7" s="176"/>
      <c r="J7" s="177"/>
      <c r="K7" s="10"/>
    </row>
    <row r="8" spans="1:11" ht="12.75" customHeight="1">
      <c r="A8" s="2"/>
      <c r="B8" s="2"/>
      <c r="C8" s="2"/>
      <c r="D8" s="2"/>
      <c r="E8" s="2"/>
      <c r="F8" s="2"/>
      <c r="G8" s="2"/>
      <c r="H8" s="2"/>
      <c r="I8" s="2"/>
      <c r="J8" s="177"/>
      <c r="K8" s="2"/>
    </row>
    <row r="9" spans="1:11" ht="15">
      <c r="A9" s="1"/>
      <c r="B9" s="2"/>
      <c r="C9" s="2"/>
      <c r="D9" s="2"/>
      <c r="E9" s="2"/>
      <c r="F9" s="9"/>
      <c r="G9" s="2"/>
      <c r="H9" s="2"/>
      <c r="I9" s="2"/>
      <c r="J9" s="177"/>
      <c r="K9" s="2"/>
    </row>
    <row r="10" spans="1:11" ht="12.75">
      <c r="A10" s="2"/>
      <c r="B10" s="2"/>
      <c r="C10" s="2"/>
      <c r="D10" s="2"/>
      <c r="E10" s="2"/>
      <c r="F10" s="9"/>
      <c r="G10" s="2"/>
      <c r="H10" s="2"/>
      <c r="I10" s="2"/>
      <c r="J10" s="177"/>
      <c r="K10" s="2"/>
    </row>
    <row r="11" spans="1:11" ht="12.75">
      <c r="A11" s="2"/>
      <c r="B11" s="2"/>
      <c r="C11" s="2"/>
      <c r="D11" s="2"/>
      <c r="E11" s="2"/>
      <c r="F11" s="2"/>
      <c r="G11" s="10"/>
      <c r="H11" s="2"/>
      <c r="I11" s="2"/>
      <c r="J11" s="177"/>
      <c r="K11" s="10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177"/>
      <c r="K12" s="10"/>
    </row>
    <row r="13" spans="1:11" ht="15.75" customHeight="1">
      <c r="A13" s="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5.75" customHeight="1">
      <c r="A14" s="10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5.75" customHeight="1">
      <c r="A15" s="10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15.75" customHeight="1">
      <c r="A16" s="10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5.75" customHeight="1">
      <c r="A17" s="10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5.75" customHeight="1">
      <c r="A18" s="10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5.75" customHeight="1">
      <c r="A19" s="3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5.75" customHeight="1">
      <c r="A20" s="3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6.5" customHeight="1">
      <c r="A21" s="4"/>
      <c r="B21" s="3"/>
      <c r="C21" s="3"/>
      <c r="D21" s="3"/>
      <c r="E21" s="3"/>
      <c r="F21" s="3"/>
      <c r="G21" s="3"/>
      <c r="H21" s="3"/>
      <c r="I21" s="3"/>
      <c r="J21" s="5"/>
      <c r="K21" s="5"/>
    </row>
    <row r="22" spans="1:11" ht="16.5" customHeight="1">
      <c r="A22" s="4"/>
      <c r="B22" s="3"/>
      <c r="C22" s="3"/>
      <c r="D22" s="3"/>
      <c r="E22" s="3"/>
      <c r="F22" s="3"/>
      <c r="G22" s="3"/>
      <c r="H22" s="3"/>
      <c r="I22" s="3"/>
      <c r="J22" s="5"/>
      <c r="K22" s="5"/>
    </row>
    <row r="23" spans="1:11" ht="15.75" customHeight="1">
      <c r="A23" s="4"/>
      <c r="B23" s="3"/>
      <c r="C23" s="3"/>
      <c r="D23" s="3"/>
      <c r="E23" s="3"/>
      <c r="F23" s="3"/>
      <c r="G23" s="3"/>
      <c r="H23" s="3"/>
      <c r="I23" s="3"/>
      <c r="J23" s="5"/>
      <c r="K23" s="5"/>
    </row>
    <row r="24" spans="1:11" ht="15.75" customHeight="1">
      <c r="A24" s="4"/>
      <c r="B24" s="3"/>
      <c r="C24" s="3"/>
      <c r="D24" s="3"/>
      <c r="E24" s="3"/>
      <c r="F24" s="3"/>
      <c r="G24" s="3"/>
      <c r="H24" s="3"/>
      <c r="I24" s="3"/>
      <c r="J24" s="3"/>
      <c r="K24" s="5"/>
    </row>
    <row r="25" spans="1:11" ht="15.75" customHeight="1">
      <c r="A25" s="4"/>
      <c r="B25" s="3"/>
      <c r="C25" s="3"/>
      <c r="D25" s="3"/>
      <c r="E25" s="3"/>
      <c r="F25" s="3"/>
      <c r="G25" s="3"/>
      <c r="H25" s="3"/>
      <c r="I25" s="3"/>
      <c r="J25" s="3"/>
      <c r="K25" s="5"/>
    </row>
    <row r="26" spans="1:11" ht="15">
      <c r="A26" s="4"/>
      <c r="B26" s="3"/>
      <c r="C26" s="3"/>
      <c r="D26" s="3"/>
      <c r="E26" s="3"/>
      <c r="F26" s="3"/>
      <c r="G26" s="3"/>
      <c r="H26" s="3"/>
      <c r="I26" s="10"/>
      <c r="J26" s="3"/>
      <c r="K26" s="5"/>
    </row>
    <row r="27" spans="1:11" ht="12.75">
      <c r="A27" s="5"/>
      <c r="B27" s="3"/>
      <c r="C27" s="3"/>
      <c r="D27" s="3"/>
      <c r="E27" s="3"/>
      <c r="F27" s="3"/>
      <c r="G27" s="3"/>
      <c r="H27" s="3"/>
      <c r="I27" s="10"/>
      <c r="J27" s="3"/>
      <c r="K27" s="5"/>
    </row>
    <row r="28" spans="1:11" ht="15">
      <c r="A28" s="6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5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5">
      <c r="A31" s="11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5">
      <c r="A32" s="11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5">
      <c r="A33" s="7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5">
      <c r="A34" s="8"/>
      <c r="B34" s="5"/>
      <c r="C34" s="5"/>
      <c r="D34" s="5"/>
      <c r="E34" s="5"/>
      <c r="F34" s="5"/>
      <c r="G34" s="5"/>
      <c r="H34" s="5"/>
      <c r="I34" s="5"/>
      <c r="J34" s="5"/>
      <c r="K34" s="5"/>
    </row>
  </sheetData>
  <sheetProtection/>
  <mergeCells count="8">
    <mergeCell ref="B6:I6"/>
    <mergeCell ref="B7:I7"/>
    <mergeCell ref="J6:J12"/>
    <mergeCell ref="A1:K1"/>
    <mergeCell ref="A2:K2"/>
    <mergeCell ref="A3:K3"/>
    <mergeCell ref="A4:K4"/>
    <mergeCell ref="A5:K5"/>
  </mergeCells>
  <printOptions/>
  <pageMargins left="0.77" right="0.7480314960629921" top="0.65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Valia Favorit</cp:lastModifiedBy>
  <cp:lastPrinted>2022-11-14T12:04:00Z</cp:lastPrinted>
  <dcterms:created xsi:type="dcterms:W3CDTF">2003-12-01T09:31:43Z</dcterms:created>
  <dcterms:modified xsi:type="dcterms:W3CDTF">2023-02-21T10:49:13Z</dcterms:modified>
  <cp:category/>
  <cp:version/>
  <cp:contentType/>
  <cp:contentStatus/>
</cp:coreProperties>
</file>