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<sst xmlns="http://schemas.openxmlformats.org/spreadsheetml/2006/main" count="1997" uniqueCount="694">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</sst>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3" fillId="27" borderId="8" applyNumberFormat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7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8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38" xfId="0" applyFont="1" applyFill="1" applyBorder="1" applyAlignment="1">
      <alignment horizontal="left" vertical="center"/>
    </xf>
    <xf numFmtId="0" fontId="69" fillId="38" borderId="39" xfId="0" applyFont="1" applyFill="1" applyBorder="1" applyAlignment="1">
      <alignment horizontal="left" vertical="center"/>
    </xf>
    <xf numFmtId="0" fontId="70" fillId="38" borderId="40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8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1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 wrapText="1"/>
    </xf>
    <xf numFmtId="0" fontId="73" fillId="4" borderId="41" xfId="0" applyFont="1" applyFill="1" applyBorder="1" applyAlignment="1" applyProtection="1">
      <alignment horizontal="center" vertical="center"/>
      <protection/>
    </xf>
    <xf numFmtId="0" fontId="73" fillId="4" borderId="41" xfId="0" applyFont="1" applyFill="1" applyBorder="1" applyAlignment="1">
      <alignment horizontal="center" vertical="center"/>
    </xf>
    <xf numFmtId="0" fontId="73" fillId="10" borderId="41" xfId="0" applyFont="1" applyFill="1" applyBorder="1" applyAlignment="1">
      <alignment horizontal="center" vertical="center"/>
    </xf>
    <xf numFmtId="0" fontId="73" fillId="16" borderId="41" xfId="0" applyFont="1" applyFill="1" applyBorder="1" applyAlignment="1">
      <alignment horizontal="center" vertical="center"/>
    </xf>
    <xf numFmtId="0" fontId="73" fillId="22" borderId="41" xfId="0" applyFont="1" applyFill="1" applyBorder="1" applyAlignment="1">
      <alignment horizontal="center" vertical="center"/>
    </xf>
    <xf numFmtId="3" fontId="74" fillId="0" borderId="41" xfId="0" applyNumberFormat="1" applyFont="1" applyBorder="1" applyAlignment="1">
      <alignment horizontal="right" vertical="center" indent="1"/>
    </xf>
    <xf numFmtId="4" fontId="74" fillId="0" borderId="41" xfId="0" applyNumberFormat="1" applyFont="1" applyBorder="1" applyAlignment="1">
      <alignment horizontal="right" vertical="center" indent="1"/>
    </xf>
    <xf numFmtId="0" fontId="75" fillId="0" borderId="41" xfId="0" applyFont="1" applyFill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6" fillId="0" borderId="42" xfId="67" applyNumberFormat="1" applyFont="1" applyFill="1" applyBorder="1" applyAlignment="1" applyProtection="1">
      <alignment horizontal="centerContinuous"/>
      <protection/>
    </xf>
    <xf numFmtId="0" fontId="7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6" fillId="0" borderId="42" xfId="67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5">
        <v>1</v>
      </c>
      <c r="AA1" s="476">
        <f>IF(ISBLANK(_endDate),"",_endDate)</f>
        <v>44834</v>
      </c>
    </row>
    <row r="2" spans="1:27" ht="15.75">
      <c r="A2" s="466" t="s">
        <v>678</v>
      </c>
      <c r="B2" s="461"/>
      <c r="Z2" s="475">
        <v>2</v>
      </c>
      <c r="AA2" s="476">
        <f>IF(ISBLANK(_pdeReportingDate),"",_pdeReportingDate)</f>
        <v>44854</v>
      </c>
    </row>
    <row r="3" spans="1:27" ht="15.75">
      <c r="A3" s="462" t="s">
        <v>653</v>
      </c>
      <c r="B3" s="463"/>
      <c r="Z3" s="475">
        <v>3</v>
      </c>
      <c r="AA3" s="476" t="str">
        <f>IF(ISBLANK(_authorName),"",_authorName)</f>
        <v>Христо Славов Петков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44854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358" t="s">
        <v>689</v>
      </c>
    </row>
    <row r="24" spans="1:2" ht="15.75">
      <c r="A24" s="10" t="s">
        <v>612</v>
      </c>
      <c r="B24" s="358" t="s">
        <v>690</v>
      </c>
    </row>
    <row r="25" spans="1:2" ht="15.75">
      <c r="A25" s="7" t="s">
        <v>615</v>
      </c>
      <c r="B25" s="358" t="s">
        <v>691</v>
      </c>
    </row>
    <row r="26" spans="1:2" ht="15.75">
      <c r="A26" s="10" t="s">
        <v>659</v>
      </c>
      <c r="B26" s="358" t="s">
        <v>692</v>
      </c>
    </row>
    <row r="27" spans="1:2" ht="15.75">
      <c r="A27" s="10" t="s">
        <v>660</v>
      </c>
      <c r="B27" s="358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B102" sqref="B102:H10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131281685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23395</v>
      </c>
      <c r="H12" s="137">
        <v>23395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23395</v>
      </c>
      <c r="H13" s="137">
        <v>23395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1834</v>
      </c>
      <c r="D18" s="137">
        <v>1834</v>
      </c>
      <c r="E18" s="272" t="s">
        <v>47</v>
      </c>
      <c r="F18" s="271" t="s">
        <v>48</v>
      </c>
      <c r="G18" s="388">
        <f>G12+G15+G16+G17</f>
        <v>23395</v>
      </c>
      <c r="H18" s="389">
        <f>H12+H15+H16+H17</f>
        <v>23395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1834</v>
      </c>
      <c r="D20" s="377">
        <f>SUM(D12:D19)</f>
        <v>1834</v>
      </c>
      <c r="E20" s="76" t="s">
        <v>54</v>
      </c>
      <c r="F20" s="80" t="s">
        <v>55</v>
      </c>
      <c r="G20" s="138">
        <v>2001</v>
      </c>
      <c r="H20" s="137">
        <v>2001</v>
      </c>
    </row>
    <row r="21" spans="1:8" ht="15.75">
      <c r="A21" s="87" t="s">
        <v>56</v>
      </c>
      <c r="B21" s="83" t="s">
        <v>57</v>
      </c>
      <c r="C21" s="267">
        <v>2007</v>
      </c>
      <c r="D21" s="268">
        <v>2007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2339</v>
      </c>
      <c r="H22" s="393">
        <f>SUM(H23:H25)</f>
        <v>2339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2339</v>
      </c>
      <c r="H23" s="137">
        <v>2339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4340</v>
      </c>
      <c r="H26" s="377">
        <f>H20+H21+H22</f>
        <v>4340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-25811</v>
      </c>
      <c r="H28" s="375">
        <f>SUM(H29:H31)</f>
        <v>-25695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-25811</v>
      </c>
      <c r="H30" s="137">
        <v>-25695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-92</v>
      </c>
      <c r="H33" s="137">
        <v>-116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-25903</v>
      </c>
      <c r="H34" s="377">
        <f>H28+H32+H33</f>
        <v>-25811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1832</v>
      </c>
      <c r="H37" s="379">
        <f>H26+H18+H34</f>
        <v>1924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25278</v>
      </c>
      <c r="H45" s="137">
        <v>27038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1250</v>
      </c>
      <c r="H49" s="137">
        <v>1250</v>
      </c>
    </row>
    <row r="50" spans="1:8" ht="15.75">
      <c r="A50" s="76" t="s">
        <v>152</v>
      </c>
      <c r="B50" s="78" t="s">
        <v>153</v>
      </c>
      <c r="C50" s="138">
        <v>29970</v>
      </c>
      <c r="D50" s="137">
        <v>31823</v>
      </c>
      <c r="E50" s="142" t="s">
        <v>52</v>
      </c>
      <c r="F50" s="82" t="s">
        <v>154</v>
      </c>
      <c r="G50" s="374">
        <f>SUM(G44:G49)</f>
        <v>26528</v>
      </c>
      <c r="H50" s="375">
        <f>SUM(H44:H49)</f>
        <v>28288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29970</v>
      </c>
      <c r="D52" s="377">
        <f>SUM(D48:D51)</f>
        <v>31823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33811</v>
      </c>
      <c r="D56" s="381">
        <f>D20+D21+D22+D28+D33+D46+D52+D54+D55</f>
        <v>35664</v>
      </c>
      <c r="E56" s="87" t="s">
        <v>557</v>
      </c>
      <c r="F56" s="86" t="s">
        <v>172</v>
      </c>
      <c r="G56" s="378">
        <f>G50+G52+G53+G54+G55</f>
        <v>26528</v>
      </c>
      <c r="H56" s="379">
        <f>H50+H52+H53+H54+H55</f>
        <v>28288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2397</v>
      </c>
      <c r="H60" s="137">
        <v>2380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5085</v>
      </c>
      <c r="H61" s="375">
        <f>SUM(H62:H68)</f>
        <v>5179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3297</v>
      </c>
      <c r="H64" s="137">
        <v>3356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530</v>
      </c>
      <c r="H65" s="137">
        <v>530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</v>
      </c>
      <c r="H66" s="137">
        <v>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1247</v>
      </c>
      <c r="H68" s="137">
        <v>1286</v>
      </c>
    </row>
    <row r="69" spans="1:8" ht="15.75">
      <c r="A69" s="76" t="s">
        <v>210</v>
      </c>
      <c r="B69" s="78" t="s">
        <v>211</v>
      </c>
      <c r="C69" s="138">
        <v>2041</v>
      </c>
      <c r="D69" s="137">
        <v>2112</v>
      </c>
      <c r="E69" s="142" t="s">
        <v>79</v>
      </c>
      <c r="F69" s="80" t="s">
        <v>216</v>
      </c>
      <c r="G69" s="138">
        <v>26</v>
      </c>
      <c r="H69" s="137">
        <v>26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7508</v>
      </c>
      <c r="H71" s="377">
        <f>H59+H60+H61+H69+H70</f>
        <v>7585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2041</v>
      </c>
      <c r="D76" s="377">
        <f>SUM(D68:D75)</f>
        <v>2112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7508</v>
      </c>
      <c r="H79" s="379">
        <f>H71+H73+H75+H77</f>
        <v>7585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15</v>
      </c>
      <c r="D89" s="137">
        <v>20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15</v>
      </c>
      <c r="D92" s="377">
        <f>SUM(D88:D91)</f>
        <v>20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2057</v>
      </c>
      <c r="D94" s="381">
        <f>D65+D76+D85+D92+D93</f>
        <v>2133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35868</v>
      </c>
      <c r="D95" s="383">
        <f>D94+D56</f>
        <v>37797</v>
      </c>
      <c r="E95" s="169" t="s">
        <v>633</v>
      </c>
      <c r="F95" s="280" t="s">
        <v>268</v>
      </c>
      <c r="G95" s="382">
        <f>G37+G40+G56+G79</f>
        <v>35868</v>
      </c>
      <c r="H95" s="383">
        <f>H37+H40+H56+H79</f>
        <v>37797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0" t="s">
        <v>666</v>
      </c>
      <c r="B98" s="478">
        <f>pdeReportingDate</f>
        <v>44854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Христо Славов Петков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684</v>
      </c>
      <c r="C103" s="477"/>
      <c r="D103" s="477"/>
      <c r="E103" s="477"/>
      <c r="M103" s="85"/>
    </row>
    <row r="104" spans="1:5" ht="21.75" customHeight="1">
      <c r="A104" s="472"/>
      <c r="B104" s="477" t="s">
        <v>668</v>
      </c>
      <c r="C104" s="477"/>
      <c r="D104" s="477"/>
      <c r="E104" s="477"/>
    </row>
    <row r="105" spans="1:13" ht="21.75" customHeight="1">
      <c r="A105" s="472"/>
      <c r="B105" s="477" t="s">
        <v>668</v>
      </c>
      <c r="C105" s="477"/>
      <c r="D105" s="477"/>
      <c r="E105" s="477"/>
      <c r="M105" s="85"/>
    </row>
    <row r="106" spans="1:5" ht="21.75" customHeight="1">
      <c r="A106" s="472"/>
      <c r="B106" s="477" t="s">
        <v>668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ФОНД ИМОТИ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131281685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1045</v>
      </c>
      <c r="D12" s="257">
        <v>392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49</v>
      </c>
      <c r="D13" s="257">
        <v>52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47</v>
      </c>
      <c r="D15" s="257">
        <v>48</v>
      </c>
      <c r="E15" s="185" t="s">
        <v>79</v>
      </c>
      <c r="F15" s="180" t="s">
        <v>289</v>
      </c>
      <c r="G15" s="256">
        <v>1042</v>
      </c>
      <c r="H15" s="257">
        <v>390</v>
      </c>
    </row>
    <row r="16" spans="1:8" ht="15.75">
      <c r="A16" s="135" t="s">
        <v>290</v>
      </c>
      <c r="B16" s="131" t="s">
        <v>291</v>
      </c>
      <c r="C16" s="256">
        <v>3</v>
      </c>
      <c r="D16" s="257">
        <v>7</v>
      </c>
      <c r="E16" s="176" t="s">
        <v>52</v>
      </c>
      <c r="F16" s="204" t="s">
        <v>292</v>
      </c>
      <c r="G16" s="407">
        <f>SUM(G12:G15)</f>
        <v>1042</v>
      </c>
      <c r="H16" s="408">
        <f>SUM(H12:H15)</f>
        <v>390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</v>
      </c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>
        <v>1</v>
      </c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1144</v>
      </c>
      <c r="D22" s="408">
        <f>SUM(D12:D18)+D19</f>
        <v>499</v>
      </c>
      <c r="E22" s="135" t="s">
        <v>309</v>
      </c>
      <c r="F22" s="177" t="s">
        <v>310</v>
      </c>
      <c r="G22" s="256">
        <v>486</v>
      </c>
      <c r="H22" s="257">
        <v>458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476</v>
      </c>
      <c r="D25" s="257">
        <v>447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486</v>
      </c>
      <c r="H27" s="408">
        <f>SUM(H22:H26)</f>
        <v>458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477</v>
      </c>
      <c r="D29" s="408">
        <f>SUM(D25:D28)</f>
        <v>448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1621</v>
      </c>
      <c r="D31" s="414">
        <f>D29+D22</f>
        <v>947</v>
      </c>
      <c r="E31" s="191" t="s">
        <v>548</v>
      </c>
      <c r="F31" s="206" t="s">
        <v>331</v>
      </c>
      <c r="G31" s="193">
        <f>G16+G18+G27</f>
        <v>1529</v>
      </c>
      <c r="H31" s="194">
        <f>H16+H18+H27</f>
        <v>848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92</v>
      </c>
      <c r="H33" s="408">
        <f>IF((D31-H31)&gt;0,D31-H31,0)</f>
        <v>99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1621</v>
      </c>
      <c r="D36" s="416">
        <f>D31-D34+D35</f>
        <v>947</v>
      </c>
      <c r="E36" s="202" t="s">
        <v>346</v>
      </c>
      <c r="F36" s="196" t="s">
        <v>347</v>
      </c>
      <c r="G36" s="207">
        <f>G35-G34+G31</f>
        <v>1529</v>
      </c>
      <c r="H36" s="208">
        <f>H35-H34+H31</f>
        <v>848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92</v>
      </c>
      <c r="H37" s="194">
        <f>IF((D36-H36)&gt;0,D36-H36,0)</f>
        <v>99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92</v>
      </c>
      <c r="H42" s="184">
        <f>IF(H37&gt;0,IF(D38+H37&lt;0,0,D38+H37),IF(D37-D38&lt;0,D38-D37,0))</f>
        <v>99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92</v>
      </c>
      <c r="H44" s="208">
        <f>IF(D42=0,IF(H42-H43&gt;0,H42-H43+D43,0),IF(D42-D43&lt;0,D43-D42+H43,0))</f>
        <v>99</v>
      </c>
    </row>
    <row r="45" spans="1:8" ht="16.5" thickBot="1">
      <c r="A45" s="210" t="s">
        <v>371</v>
      </c>
      <c r="B45" s="211" t="s">
        <v>372</v>
      </c>
      <c r="C45" s="409">
        <f>C36+C38+C42</f>
        <v>1621</v>
      </c>
      <c r="D45" s="410">
        <f>D36+D38+D42</f>
        <v>947</v>
      </c>
      <c r="E45" s="210" t="s">
        <v>373</v>
      </c>
      <c r="F45" s="212" t="s">
        <v>374</v>
      </c>
      <c r="G45" s="409">
        <f>G42+G36</f>
        <v>1621</v>
      </c>
      <c r="H45" s="410">
        <f>H42+H36</f>
        <v>947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1" t="s">
        <v>667</v>
      </c>
      <c r="B47" s="481"/>
      <c r="C47" s="481"/>
      <c r="D47" s="481"/>
      <c r="E47" s="481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0" t="s">
        <v>666</v>
      </c>
      <c r="B50" s="478">
        <f>pdeReportingDate</f>
        <v>44854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Христо Славов Петков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684</v>
      </c>
      <c r="C55" s="477"/>
      <c r="D55" s="477"/>
      <c r="E55" s="477"/>
      <c r="F55" s="353"/>
      <c r="G55" s="41"/>
      <c r="H55" s="39"/>
    </row>
    <row r="56" spans="1:8" ht="15.75" customHeight="1">
      <c r="A56" s="472"/>
      <c r="B56" s="477" t="s">
        <v>668</v>
      </c>
      <c r="C56" s="477"/>
      <c r="D56" s="477"/>
      <c r="E56" s="477"/>
      <c r="F56" s="353"/>
      <c r="G56" s="41"/>
      <c r="H56" s="39"/>
    </row>
    <row r="57" spans="1:8" ht="15.75" customHeight="1">
      <c r="A57" s="472"/>
      <c r="B57" s="477" t="s">
        <v>668</v>
      </c>
      <c r="C57" s="477"/>
      <c r="D57" s="477"/>
      <c r="E57" s="477"/>
      <c r="F57" s="353"/>
      <c r="G57" s="41"/>
      <c r="H57" s="39"/>
    </row>
    <row r="58" spans="1:8" ht="15.75" customHeight="1">
      <c r="A58" s="472"/>
      <c r="B58" s="477" t="s">
        <v>668</v>
      </c>
      <c r="C58" s="477"/>
      <c r="D58" s="477"/>
      <c r="E58" s="477"/>
      <c r="F58" s="353"/>
      <c r="G58" s="41"/>
      <c r="H58" s="39"/>
    </row>
    <row r="59" spans="1:8" ht="15.75">
      <c r="A59" s="472"/>
      <c r="B59" s="477"/>
      <c r="C59" s="477"/>
      <c r="D59" s="477"/>
      <c r="E59" s="477"/>
      <c r="F59" s="353"/>
      <c r="G59" s="41"/>
      <c r="H59" s="39"/>
    </row>
    <row r="60" spans="1:8" ht="15.75">
      <c r="A60" s="472"/>
      <c r="B60" s="477"/>
      <c r="C60" s="477"/>
      <c r="D60" s="477"/>
      <c r="E60" s="477"/>
      <c r="F60" s="353"/>
      <c r="G60" s="41"/>
      <c r="H60" s="39"/>
    </row>
    <row r="61" spans="1:8" ht="15.75">
      <c r="A61" s="472"/>
      <c r="B61" s="477"/>
      <c r="C61" s="477"/>
      <c r="D61" s="477"/>
      <c r="E61" s="477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6" sqref="D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ФОНД ИМОТИ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131281685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973</v>
      </c>
      <c r="D11" s="137">
        <v>922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-827</v>
      </c>
      <c r="D12" s="137">
        <v>-493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-46</v>
      </c>
      <c r="D14" s="137">
        <v>-51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-554</v>
      </c>
      <c r="D15" s="137">
        <v>-831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462</v>
      </c>
      <c r="D17" s="137">
        <v>463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-17</v>
      </c>
      <c r="D20" s="137">
        <v>-20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-9</v>
      </c>
      <c r="D21" s="438">
        <f>SUM(D11:D20)</f>
        <v>-10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2223</v>
      </c>
      <c r="D29" s="137">
        <v>2238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2223</v>
      </c>
      <c r="D33" s="438">
        <f>SUM(D23:D32)</f>
        <v>2238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-1761</v>
      </c>
      <c r="D38" s="137">
        <v>-1761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-457</v>
      </c>
      <c r="D40" s="137">
        <v>-450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-2219</v>
      </c>
      <c r="D43" s="440">
        <f>SUM(D35:D42)</f>
        <v>-2212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</v>
      </c>
      <c r="D44" s="247">
        <f>D43+D33+D21</f>
        <v>16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20</v>
      </c>
      <c r="D45" s="249">
        <v>20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15</v>
      </c>
      <c r="D46" s="251">
        <f>D45+D44</f>
        <v>36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15</v>
      </c>
      <c r="D47" s="238">
        <v>36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657</v>
      </c>
      <c r="G50" s="121"/>
      <c r="H50" s="121"/>
    </row>
    <row r="51" spans="1:8" ht="15.75">
      <c r="A51" s="482" t="s">
        <v>663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666</v>
      </c>
      <c r="B54" s="478">
        <f>pdeReportingDate</f>
        <v>44854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Христо Славов Петков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 customHeight="1">
      <c r="A59" s="472"/>
      <c r="B59" s="477" t="s">
        <v>684</v>
      </c>
      <c r="C59" s="477"/>
      <c r="D59" s="477"/>
      <c r="E59" s="477"/>
      <c r="F59" s="353"/>
      <c r="G59" s="41"/>
      <c r="H59" s="39"/>
    </row>
    <row r="60" spans="1:8" ht="15.75">
      <c r="A60" s="472"/>
      <c r="B60" s="477" t="s">
        <v>668</v>
      </c>
      <c r="C60" s="477"/>
      <c r="D60" s="477"/>
      <c r="E60" s="477"/>
      <c r="F60" s="353"/>
      <c r="G60" s="41"/>
      <c r="H60" s="39"/>
    </row>
    <row r="61" spans="1:8" ht="15.75">
      <c r="A61" s="472"/>
      <c r="B61" s="477" t="s">
        <v>668</v>
      </c>
      <c r="C61" s="477"/>
      <c r="D61" s="477"/>
      <c r="E61" s="477"/>
      <c r="F61" s="353"/>
      <c r="G61" s="41"/>
      <c r="H61" s="39"/>
    </row>
    <row r="62" spans="1:8" ht="15.75">
      <c r="A62" s="472"/>
      <c r="B62" s="477" t="s">
        <v>668</v>
      </c>
      <c r="C62" s="477"/>
      <c r="D62" s="477"/>
      <c r="E62" s="477"/>
      <c r="F62" s="353"/>
      <c r="G62" s="41"/>
      <c r="H62" s="39"/>
    </row>
    <row r="63" spans="1:8" ht="15.75">
      <c r="A63" s="472"/>
      <c r="B63" s="477"/>
      <c r="C63" s="477"/>
      <c r="D63" s="477"/>
      <c r="E63" s="477"/>
      <c r="F63" s="353"/>
      <c r="G63" s="41"/>
      <c r="H63" s="39"/>
    </row>
    <row r="64" spans="1:8" ht="15.75">
      <c r="A64" s="472"/>
      <c r="B64" s="477"/>
      <c r="C64" s="477"/>
      <c r="D64" s="477"/>
      <c r="E64" s="477"/>
      <c r="F64" s="353"/>
      <c r="G64" s="41"/>
      <c r="H64" s="39"/>
    </row>
    <row r="65" spans="1:8" ht="15.75">
      <c r="A65" s="472"/>
      <c r="B65" s="477"/>
      <c r="C65" s="477"/>
      <c r="D65" s="477"/>
      <c r="E65" s="477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4">
      <selection activeCell="L13" sqref="L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ФОНД ИМОТИ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131281685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7" t="s">
        <v>453</v>
      </c>
      <c r="B8" s="490" t="s">
        <v>454</v>
      </c>
      <c r="C8" s="48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3" t="s">
        <v>460</v>
      </c>
      <c r="L8" s="483" t="s">
        <v>461</v>
      </c>
      <c r="M8" s="310"/>
      <c r="N8" s="311"/>
    </row>
    <row r="9" spans="1:14" s="312" customFormat="1" ht="47.25">
      <c r="A9" s="488"/>
      <c r="B9" s="491"/>
      <c r="C9" s="484"/>
      <c r="D9" s="486" t="s">
        <v>550</v>
      </c>
      <c r="E9" s="486" t="s">
        <v>456</v>
      </c>
      <c r="F9" s="314" t="s">
        <v>457</v>
      </c>
      <c r="G9" s="314"/>
      <c r="H9" s="314"/>
      <c r="I9" s="493" t="s">
        <v>458</v>
      </c>
      <c r="J9" s="493" t="s">
        <v>459</v>
      </c>
      <c r="K9" s="484"/>
      <c r="L9" s="484"/>
      <c r="M9" s="315" t="s">
        <v>549</v>
      </c>
      <c r="N9" s="311"/>
    </row>
    <row r="10" spans="1:14" s="312" customFormat="1" ht="31.5">
      <c r="A10" s="489"/>
      <c r="B10" s="492"/>
      <c r="C10" s="485"/>
      <c r="D10" s="486"/>
      <c r="E10" s="486"/>
      <c r="F10" s="313" t="s">
        <v>462</v>
      </c>
      <c r="G10" s="313" t="s">
        <v>463</v>
      </c>
      <c r="H10" s="313" t="s">
        <v>464</v>
      </c>
      <c r="I10" s="485"/>
      <c r="J10" s="485"/>
      <c r="K10" s="485"/>
      <c r="L10" s="485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23395</v>
      </c>
      <c r="D13" s="363">
        <f>'1-Баланс'!H20</f>
        <v>2001</v>
      </c>
      <c r="E13" s="363">
        <f>'1-Баланс'!H21</f>
        <v>0</v>
      </c>
      <c r="F13" s="363">
        <f>'1-Баланс'!H23</f>
        <v>2339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-25811</v>
      </c>
      <c r="K13" s="364"/>
      <c r="L13" s="363">
        <f>SUM(C13:K13)</f>
        <v>1924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23395</v>
      </c>
      <c r="D17" s="432">
        <f aca="true" t="shared" si="2" ref="D17:M17">D13+D14</f>
        <v>2001</v>
      </c>
      <c r="E17" s="432">
        <f t="shared" si="2"/>
        <v>0</v>
      </c>
      <c r="F17" s="432">
        <f t="shared" si="2"/>
        <v>2339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-25811</v>
      </c>
      <c r="K17" s="432">
        <f t="shared" si="2"/>
        <v>0</v>
      </c>
      <c r="L17" s="363">
        <f t="shared" si="1"/>
        <v>1924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-92</v>
      </c>
      <c r="K18" s="364"/>
      <c r="L18" s="363">
        <f t="shared" si="1"/>
        <v>-92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23395</v>
      </c>
      <c r="D31" s="432">
        <f aca="true" t="shared" si="6" ref="D31:M31">D19+D22+D23+D26+D30+D29+D17+D18</f>
        <v>2001</v>
      </c>
      <c r="E31" s="432">
        <f t="shared" si="6"/>
        <v>0</v>
      </c>
      <c r="F31" s="432">
        <f t="shared" si="6"/>
        <v>2339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-25903</v>
      </c>
      <c r="K31" s="432">
        <f t="shared" si="6"/>
        <v>0</v>
      </c>
      <c r="L31" s="363">
        <f t="shared" si="1"/>
        <v>1832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23395</v>
      </c>
      <c r="D34" s="366">
        <f t="shared" si="7"/>
        <v>2001</v>
      </c>
      <c r="E34" s="366">
        <f t="shared" si="7"/>
        <v>0</v>
      </c>
      <c r="F34" s="366">
        <f t="shared" si="7"/>
        <v>2339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-25903</v>
      </c>
      <c r="K34" s="366">
        <f t="shared" si="7"/>
        <v>0</v>
      </c>
      <c r="L34" s="430">
        <f t="shared" si="1"/>
        <v>1832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0" t="s">
        <v>666</v>
      </c>
      <c r="B38" s="478">
        <f>pdeReportingDate</f>
        <v>44854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Христо Славов Петков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 customHeight="1">
      <c r="A43" s="472"/>
      <c r="B43" s="477" t="s">
        <v>684</v>
      </c>
      <c r="C43" s="477"/>
      <c r="D43" s="477"/>
      <c r="E43" s="477"/>
      <c r="F43" s="353"/>
      <c r="G43" s="41"/>
      <c r="H43" s="39"/>
      <c r="M43" s="110"/>
    </row>
    <row r="44" spans="1:13" ht="15.75">
      <c r="A44" s="472"/>
      <c r="B44" s="477" t="s">
        <v>668</v>
      </c>
      <c r="C44" s="477"/>
      <c r="D44" s="477"/>
      <c r="E44" s="477"/>
      <c r="F44" s="353"/>
      <c r="G44" s="41"/>
      <c r="H44" s="39"/>
      <c r="M44" s="110"/>
    </row>
    <row r="45" spans="1:13" ht="15.75">
      <c r="A45" s="472"/>
      <c r="B45" s="477" t="s">
        <v>668</v>
      </c>
      <c r="C45" s="477"/>
      <c r="D45" s="477"/>
      <c r="E45" s="477"/>
      <c r="F45" s="353"/>
      <c r="G45" s="41"/>
      <c r="H45" s="39"/>
      <c r="M45" s="110"/>
    </row>
    <row r="46" spans="1:13" ht="15.75">
      <c r="A46" s="472"/>
      <c r="B46" s="477" t="s">
        <v>668</v>
      </c>
      <c r="C46" s="477"/>
      <c r="D46" s="477"/>
      <c r="E46" s="477"/>
      <c r="F46" s="353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3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3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8" sqref="C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ФОНД ИМОТИ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131281685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0" t="s">
        <v>666</v>
      </c>
      <c r="B151" s="478">
        <f>pdeReportingDate</f>
        <v>44854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Христо Славов Петков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 customHeight="1">
      <c r="A156" s="472"/>
      <c r="B156" s="477" t="s">
        <v>684</v>
      </c>
      <c r="C156" s="477"/>
      <c r="D156" s="477"/>
      <c r="E156" s="477"/>
      <c r="F156" s="353"/>
      <c r="G156" s="41"/>
      <c r="H156" s="39"/>
    </row>
    <row r="157" spans="1:8" ht="15.75">
      <c r="A157" s="472"/>
      <c r="B157" s="477" t="s">
        <v>668</v>
      </c>
      <c r="C157" s="477"/>
      <c r="D157" s="477"/>
      <c r="E157" s="477"/>
      <c r="F157" s="353"/>
      <c r="G157" s="41"/>
      <c r="H157" s="39"/>
    </row>
    <row r="158" spans="1:8" ht="15.75">
      <c r="A158" s="472"/>
      <c r="B158" s="477" t="s">
        <v>668</v>
      </c>
      <c r="C158" s="477"/>
      <c r="D158" s="477"/>
      <c r="E158" s="477"/>
      <c r="F158" s="353"/>
      <c r="G158" s="41"/>
      <c r="H158" s="39"/>
    </row>
    <row r="159" spans="1:8" ht="15.75">
      <c r="A159" s="472"/>
      <c r="B159" s="477" t="s">
        <v>668</v>
      </c>
      <c r="C159" s="477"/>
      <c r="D159" s="477"/>
      <c r="E159" s="477"/>
      <c r="F159" s="353"/>
      <c r="G159" s="41"/>
      <c r="H159" s="39"/>
    </row>
    <row r="160" spans="1:8" ht="15.75">
      <c r="A160" s="472"/>
      <c r="B160" s="477"/>
      <c r="C160" s="477"/>
      <c r="D160" s="477"/>
      <c r="E160" s="477"/>
      <c r="F160" s="353"/>
      <c r="G160" s="41"/>
      <c r="H160" s="39"/>
    </row>
    <row r="161" spans="1:8" ht="15.75">
      <c r="A161" s="472"/>
      <c r="B161" s="477"/>
      <c r="C161" s="477"/>
      <c r="D161" s="477"/>
      <c r="E161" s="477"/>
      <c r="F161" s="353"/>
      <c r="G161" s="41"/>
      <c r="H161" s="39"/>
    </row>
    <row r="162" spans="1:8" ht="15.75">
      <c r="A162" s="472"/>
      <c r="B162" s="477"/>
      <c r="C162" s="477"/>
      <c r="D162" s="477"/>
      <c r="E162" s="477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ФОНД ИМОТИ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35868</v>
      </c>
      <c r="D6" s="454">
        <f aca="true" t="shared" si="0" ref="D6:D15">C6-E6</f>
        <v>0</v>
      </c>
      <c r="E6" s="453">
        <f>'1-Баланс'!G95</f>
        <v>35868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1832</v>
      </c>
      <c r="D7" s="454">
        <f t="shared" si="0"/>
        <v>-21563</v>
      </c>
      <c r="E7" s="453">
        <f>'1-Баланс'!G18</f>
        <v>23395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-92</v>
      </c>
      <c r="D8" s="454">
        <f t="shared" si="0"/>
        <v>0</v>
      </c>
      <c r="E8" s="453">
        <f>ABS('2-Отчет за доходите'!C44)-ABS('2-Отчет за доходите'!G44)</f>
        <v>-92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20</v>
      </c>
      <c r="D9" s="454">
        <f t="shared" si="0"/>
        <v>0</v>
      </c>
      <c r="E9" s="453">
        <f>'3-Отчет за паричния поток'!C45</f>
        <v>20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15</v>
      </c>
      <c r="D10" s="454">
        <f t="shared" si="0"/>
        <v>0</v>
      </c>
      <c r="E10" s="453">
        <f>'3-Отчет за паричния поток'!C46</f>
        <v>15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1832</v>
      </c>
      <c r="D11" s="454">
        <f t="shared" si="0"/>
        <v>0</v>
      </c>
      <c r="E11" s="453">
        <f>'4-Отчет за собствения капитал'!L34</f>
        <v>1832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-0.08829174664107485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-0.05021834061135371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-0.002703020331413797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-0.0025649604103936655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0.9432449105490438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0.2739744272775706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0.27384123601491744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0.001997868939797549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0.001997868939797549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0.27128351991668836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0.029050964648154345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0.9354019746121297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18.578602620087338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0.948923831827813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476</v>
      </c>
      <c r="E21" s="474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0.259825327510917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0.31131458469587964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71.50420168067227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Фонд Имоти</v>
      </c>
      <c r="B3" s="92" t="str">
        <f aca="true" t="shared" si="1" ref="B3:B34">pdeBulstat</f>
        <v>131281685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Фонд Имоти</v>
      </c>
      <c r="B4" s="92" t="str">
        <f t="shared" si="1"/>
        <v>131281685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Фонд Имоти</v>
      </c>
      <c r="B5" s="92" t="str">
        <f t="shared" si="1"/>
        <v>131281685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Фонд Имоти</v>
      </c>
      <c r="B6" s="92" t="str">
        <f t="shared" si="1"/>
        <v>131281685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Фонд Имоти</v>
      </c>
      <c r="B7" s="92" t="str">
        <f t="shared" si="1"/>
        <v>131281685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Фонд Имоти</v>
      </c>
      <c r="B8" s="92" t="str">
        <f t="shared" si="1"/>
        <v>131281685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Фонд Имоти</v>
      </c>
      <c r="B9" s="92" t="str">
        <f t="shared" si="1"/>
        <v>131281685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1834</v>
      </c>
    </row>
    <row r="10" spans="1:8" ht="15.75">
      <c r="A10" s="92" t="str">
        <f t="shared" si="0"/>
        <v>Фонд Имоти</v>
      </c>
      <c r="B10" s="92" t="str">
        <f t="shared" si="1"/>
        <v>131281685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Фонд Имоти</v>
      </c>
      <c r="B11" s="92" t="str">
        <f t="shared" si="1"/>
        <v>131281685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1834</v>
      </c>
    </row>
    <row r="12" spans="1:8" ht="15.75">
      <c r="A12" s="92" t="str">
        <f t="shared" si="0"/>
        <v>Фонд Имоти</v>
      </c>
      <c r="B12" s="92" t="str">
        <f t="shared" si="1"/>
        <v>131281685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2007</v>
      </c>
    </row>
    <row r="13" spans="1:8" ht="15.75">
      <c r="A13" s="92" t="str">
        <f t="shared" si="0"/>
        <v>Фонд Имоти</v>
      </c>
      <c r="B13" s="92" t="str">
        <f t="shared" si="1"/>
        <v>131281685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Фонд Имоти</v>
      </c>
      <c r="B14" s="92" t="str">
        <f t="shared" si="1"/>
        <v>131281685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Фонд Имоти</v>
      </c>
      <c r="B15" s="92" t="str">
        <f t="shared" si="1"/>
        <v>131281685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Фонд Имоти</v>
      </c>
      <c r="B16" s="92" t="str">
        <f t="shared" si="1"/>
        <v>131281685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Фонд Имоти</v>
      </c>
      <c r="B17" s="92" t="str">
        <f t="shared" si="1"/>
        <v>131281685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Фонд Имоти</v>
      </c>
      <c r="B18" s="92" t="str">
        <f t="shared" si="1"/>
        <v>131281685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Фонд Имоти</v>
      </c>
      <c r="B19" s="92" t="str">
        <f t="shared" si="1"/>
        <v>131281685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Фонд Имоти</v>
      </c>
      <c r="B20" s="92" t="str">
        <f t="shared" si="1"/>
        <v>131281685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Фонд Имоти</v>
      </c>
      <c r="B21" s="92" t="str">
        <f t="shared" si="1"/>
        <v>131281685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Фонд Имоти</v>
      </c>
      <c r="B22" s="92" t="str">
        <f t="shared" si="1"/>
        <v>131281685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Фонд Имоти</v>
      </c>
      <c r="B23" s="92" t="str">
        <f t="shared" si="1"/>
        <v>131281685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Фонд Имоти</v>
      </c>
      <c r="B24" s="92" t="str">
        <f t="shared" si="1"/>
        <v>131281685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Фонд Имоти</v>
      </c>
      <c r="B25" s="92" t="str">
        <f t="shared" si="1"/>
        <v>131281685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Фонд Имоти</v>
      </c>
      <c r="B26" s="92" t="str">
        <f t="shared" si="1"/>
        <v>131281685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Фонд Имоти</v>
      </c>
      <c r="B27" s="92" t="str">
        <f t="shared" si="1"/>
        <v>131281685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Фонд Имоти</v>
      </c>
      <c r="B28" s="92" t="str">
        <f t="shared" si="1"/>
        <v>131281685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Фонд Имоти</v>
      </c>
      <c r="B29" s="92" t="str">
        <f t="shared" si="1"/>
        <v>131281685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Фонд Имоти</v>
      </c>
      <c r="B30" s="92" t="str">
        <f t="shared" si="1"/>
        <v>131281685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Фонд Имоти</v>
      </c>
      <c r="B31" s="92" t="str">
        <f t="shared" si="1"/>
        <v>131281685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Фонд Имоти</v>
      </c>
      <c r="B32" s="92" t="str">
        <f t="shared" si="1"/>
        <v>131281685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Фонд Имоти</v>
      </c>
      <c r="B33" s="92" t="str">
        <f t="shared" si="1"/>
        <v>131281685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Фонд Имоти</v>
      </c>
      <c r="B34" s="92" t="str">
        <f t="shared" si="1"/>
        <v>131281685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Фонд Имоти</v>
      </c>
      <c r="B35" s="92" t="str">
        <f aca="true" t="shared" si="4" ref="B35:B66">pdeBulstat</f>
        <v>131281685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Фонд Имоти</v>
      </c>
      <c r="B36" s="92" t="str">
        <f t="shared" si="4"/>
        <v>131281685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29970</v>
      </c>
    </row>
    <row r="37" spans="1:8" ht="15.75">
      <c r="A37" s="92" t="str">
        <f t="shared" si="3"/>
        <v>Фонд Имоти</v>
      </c>
      <c r="B37" s="92" t="str">
        <f t="shared" si="4"/>
        <v>131281685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Фонд Имоти</v>
      </c>
      <c r="B38" s="92" t="str">
        <f t="shared" si="4"/>
        <v>131281685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29970</v>
      </c>
    </row>
    <row r="39" spans="1:8" ht="15.75">
      <c r="A39" s="92" t="str">
        <f t="shared" si="3"/>
        <v>Фонд Имоти</v>
      </c>
      <c r="B39" s="92" t="str">
        <f t="shared" si="4"/>
        <v>131281685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Фонд Имоти</v>
      </c>
      <c r="B40" s="92" t="str">
        <f t="shared" si="4"/>
        <v>131281685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Фонд Имоти</v>
      </c>
      <c r="B41" s="92" t="str">
        <f t="shared" si="4"/>
        <v>131281685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33811</v>
      </c>
    </row>
    <row r="42" spans="1:8" ht="15.75">
      <c r="A42" s="92" t="str">
        <f t="shared" si="3"/>
        <v>Фонд Имоти</v>
      </c>
      <c r="B42" s="92" t="str">
        <f t="shared" si="4"/>
        <v>131281685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Фонд Имоти</v>
      </c>
      <c r="B43" s="92" t="str">
        <f t="shared" si="4"/>
        <v>131281685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Фонд Имоти</v>
      </c>
      <c r="B44" s="92" t="str">
        <f t="shared" si="4"/>
        <v>131281685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Фонд Имоти</v>
      </c>
      <c r="B45" s="92" t="str">
        <f t="shared" si="4"/>
        <v>131281685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Фонд Имоти</v>
      </c>
      <c r="B46" s="92" t="str">
        <f t="shared" si="4"/>
        <v>131281685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Фонд Имоти</v>
      </c>
      <c r="B47" s="92" t="str">
        <f t="shared" si="4"/>
        <v>131281685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Фонд Имоти</v>
      </c>
      <c r="B48" s="92" t="str">
        <f t="shared" si="4"/>
        <v>131281685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Фонд Имоти</v>
      </c>
      <c r="B49" s="92" t="str">
        <f t="shared" si="4"/>
        <v>131281685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Фонд Имоти</v>
      </c>
      <c r="B50" s="92" t="str">
        <f t="shared" si="4"/>
        <v>131281685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2041</v>
      </c>
    </row>
    <row r="51" spans="1:8" ht="15.75">
      <c r="A51" s="92" t="str">
        <f t="shared" si="3"/>
        <v>Фонд Имоти</v>
      </c>
      <c r="B51" s="92" t="str">
        <f t="shared" si="4"/>
        <v>131281685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Фонд Имоти</v>
      </c>
      <c r="B52" s="92" t="str">
        <f t="shared" si="4"/>
        <v>131281685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Фонд Имоти</v>
      </c>
      <c r="B53" s="92" t="str">
        <f t="shared" si="4"/>
        <v>131281685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Фонд Имоти</v>
      </c>
      <c r="B54" s="92" t="str">
        <f t="shared" si="4"/>
        <v>131281685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Фонд Имоти</v>
      </c>
      <c r="B55" s="92" t="str">
        <f t="shared" si="4"/>
        <v>131281685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Фонд Имоти</v>
      </c>
      <c r="B56" s="92" t="str">
        <f t="shared" si="4"/>
        <v>131281685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Фонд Имоти</v>
      </c>
      <c r="B57" s="92" t="str">
        <f t="shared" si="4"/>
        <v>131281685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2041</v>
      </c>
    </row>
    <row r="58" spans="1:8" ht="15.75">
      <c r="A58" s="92" t="str">
        <f t="shared" si="3"/>
        <v>Фонд Имоти</v>
      </c>
      <c r="B58" s="92" t="str">
        <f t="shared" si="4"/>
        <v>131281685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Фонд Имоти</v>
      </c>
      <c r="B59" s="92" t="str">
        <f t="shared" si="4"/>
        <v>131281685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Фонд Имоти</v>
      </c>
      <c r="B60" s="92" t="str">
        <f t="shared" si="4"/>
        <v>131281685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Фонд Имоти</v>
      </c>
      <c r="B61" s="92" t="str">
        <f t="shared" si="4"/>
        <v>131281685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Фонд Имоти</v>
      </c>
      <c r="B62" s="92" t="str">
        <f t="shared" si="4"/>
        <v>131281685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Фонд Имоти</v>
      </c>
      <c r="B63" s="92" t="str">
        <f t="shared" si="4"/>
        <v>131281685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Фонд Имоти</v>
      </c>
      <c r="B64" s="92" t="str">
        <f t="shared" si="4"/>
        <v>131281685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Фонд Имоти</v>
      </c>
      <c r="B65" s="92" t="str">
        <f t="shared" si="4"/>
        <v>131281685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Фонд Имоти</v>
      </c>
      <c r="B66" s="92" t="str">
        <f t="shared" si="4"/>
        <v>131281685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15</v>
      </c>
    </row>
    <row r="67" spans="1:8" ht="15.75">
      <c r="A67" s="92" t="str">
        <f aca="true" t="shared" si="6" ref="A67:A98">pdeName</f>
        <v>Фонд Имоти</v>
      </c>
      <c r="B67" s="92" t="str">
        <f aca="true" t="shared" si="7" ref="B67:B98">pdeBulstat</f>
        <v>131281685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Фонд Имоти</v>
      </c>
      <c r="B68" s="92" t="str">
        <f t="shared" si="7"/>
        <v>131281685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Фонд Имоти</v>
      </c>
      <c r="B69" s="92" t="str">
        <f t="shared" si="7"/>
        <v>131281685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15</v>
      </c>
    </row>
    <row r="70" spans="1:8" ht="15.75">
      <c r="A70" s="92" t="str">
        <f t="shared" si="6"/>
        <v>Фонд Имоти</v>
      </c>
      <c r="B70" s="92" t="str">
        <f t="shared" si="7"/>
        <v>131281685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Фонд Имоти</v>
      </c>
      <c r="B71" s="92" t="str">
        <f t="shared" si="7"/>
        <v>131281685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2057</v>
      </c>
    </row>
    <row r="72" spans="1:8" ht="15.75">
      <c r="A72" s="92" t="str">
        <f t="shared" si="6"/>
        <v>Фонд Имоти</v>
      </c>
      <c r="B72" s="92" t="str">
        <f t="shared" si="7"/>
        <v>131281685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35868</v>
      </c>
    </row>
    <row r="73" spans="1:8" ht="15.75">
      <c r="A73" s="92" t="str">
        <f t="shared" si="6"/>
        <v>Фонд Имоти</v>
      </c>
      <c r="B73" s="92" t="str">
        <f t="shared" si="7"/>
        <v>131281685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23395</v>
      </c>
    </row>
    <row r="74" spans="1:8" ht="15.75">
      <c r="A74" s="92" t="str">
        <f t="shared" si="6"/>
        <v>Фонд Имоти</v>
      </c>
      <c r="B74" s="92" t="str">
        <f t="shared" si="7"/>
        <v>131281685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23395</v>
      </c>
    </row>
    <row r="75" spans="1:8" ht="15.75">
      <c r="A75" s="92" t="str">
        <f t="shared" si="6"/>
        <v>Фонд Имоти</v>
      </c>
      <c r="B75" s="92" t="str">
        <f t="shared" si="7"/>
        <v>131281685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Фонд Имоти</v>
      </c>
      <c r="B76" s="92" t="str">
        <f t="shared" si="7"/>
        <v>131281685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Фонд Имоти</v>
      </c>
      <c r="B77" s="92" t="str">
        <f t="shared" si="7"/>
        <v>131281685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Фонд Имоти</v>
      </c>
      <c r="B78" s="92" t="str">
        <f t="shared" si="7"/>
        <v>131281685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Фонд Имоти</v>
      </c>
      <c r="B79" s="92" t="str">
        <f t="shared" si="7"/>
        <v>131281685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23395</v>
      </c>
    </row>
    <row r="80" spans="1:8" ht="15.75">
      <c r="A80" s="92" t="str">
        <f t="shared" si="6"/>
        <v>Фонд Имоти</v>
      </c>
      <c r="B80" s="92" t="str">
        <f t="shared" si="7"/>
        <v>131281685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2001</v>
      </c>
    </row>
    <row r="81" spans="1:8" ht="15.75">
      <c r="A81" s="92" t="str">
        <f t="shared" si="6"/>
        <v>Фонд Имоти</v>
      </c>
      <c r="B81" s="92" t="str">
        <f t="shared" si="7"/>
        <v>131281685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Фонд Имоти</v>
      </c>
      <c r="B82" s="92" t="str">
        <f t="shared" si="7"/>
        <v>131281685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2339</v>
      </c>
    </row>
    <row r="83" spans="1:8" ht="15.75">
      <c r="A83" s="92" t="str">
        <f t="shared" si="6"/>
        <v>Фонд Имоти</v>
      </c>
      <c r="B83" s="92" t="str">
        <f t="shared" si="7"/>
        <v>131281685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2339</v>
      </c>
    </row>
    <row r="84" spans="1:8" ht="15.75">
      <c r="A84" s="92" t="str">
        <f t="shared" si="6"/>
        <v>Фонд Имоти</v>
      </c>
      <c r="B84" s="92" t="str">
        <f t="shared" si="7"/>
        <v>131281685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Фонд Имоти</v>
      </c>
      <c r="B85" s="92" t="str">
        <f t="shared" si="7"/>
        <v>131281685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Фонд Имоти</v>
      </c>
      <c r="B86" s="92" t="str">
        <f t="shared" si="7"/>
        <v>131281685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4340</v>
      </c>
    </row>
    <row r="87" spans="1:8" ht="15.75">
      <c r="A87" s="92" t="str">
        <f t="shared" si="6"/>
        <v>Фонд Имоти</v>
      </c>
      <c r="B87" s="92" t="str">
        <f t="shared" si="7"/>
        <v>131281685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-25811</v>
      </c>
    </row>
    <row r="88" spans="1:8" ht="15.75">
      <c r="A88" s="92" t="str">
        <f t="shared" si="6"/>
        <v>Фонд Имоти</v>
      </c>
      <c r="B88" s="92" t="str">
        <f t="shared" si="7"/>
        <v>131281685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Фонд Имоти</v>
      </c>
      <c r="B89" s="92" t="str">
        <f t="shared" si="7"/>
        <v>131281685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-25811</v>
      </c>
    </row>
    <row r="90" spans="1:8" ht="15.75">
      <c r="A90" s="92" t="str">
        <f t="shared" si="6"/>
        <v>Фонд Имоти</v>
      </c>
      <c r="B90" s="92" t="str">
        <f t="shared" si="7"/>
        <v>131281685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Фонд Имоти</v>
      </c>
      <c r="B91" s="92" t="str">
        <f t="shared" si="7"/>
        <v>131281685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Фонд Имоти</v>
      </c>
      <c r="B92" s="92" t="str">
        <f t="shared" si="7"/>
        <v>131281685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-92</v>
      </c>
    </row>
    <row r="93" spans="1:8" ht="15.75">
      <c r="A93" s="92" t="str">
        <f t="shared" si="6"/>
        <v>Фонд Имоти</v>
      </c>
      <c r="B93" s="92" t="str">
        <f t="shared" si="7"/>
        <v>131281685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-25903</v>
      </c>
    </row>
    <row r="94" spans="1:8" ht="15.75">
      <c r="A94" s="92" t="str">
        <f t="shared" si="6"/>
        <v>Фонд Имоти</v>
      </c>
      <c r="B94" s="92" t="str">
        <f t="shared" si="7"/>
        <v>131281685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1832</v>
      </c>
    </row>
    <row r="95" spans="1:8" ht="15.75">
      <c r="A95" s="92" t="str">
        <f t="shared" si="6"/>
        <v>Фонд Имоти</v>
      </c>
      <c r="B95" s="92" t="str">
        <f t="shared" si="7"/>
        <v>131281685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Фонд Имоти</v>
      </c>
      <c r="B96" s="92" t="str">
        <f t="shared" si="7"/>
        <v>131281685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Фонд Имоти</v>
      </c>
      <c r="B97" s="92" t="str">
        <f t="shared" si="7"/>
        <v>131281685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25278</v>
      </c>
    </row>
    <row r="98" spans="1:8" ht="15.75">
      <c r="A98" s="92" t="str">
        <f t="shared" si="6"/>
        <v>Фонд Имоти</v>
      </c>
      <c r="B98" s="92" t="str">
        <f t="shared" si="7"/>
        <v>131281685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Фонд Имоти</v>
      </c>
      <c r="B99" s="92" t="str">
        <f aca="true" t="shared" si="10" ref="B99:B125">pdeBulstat</f>
        <v>131281685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Фонд Имоти</v>
      </c>
      <c r="B100" s="92" t="str">
        <f t="shared" si="10"/>
        <v>131281685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Фонд Имоти</v>
      </c>
      <c r="B101" s="92" t="str">
        <f t="shared" si="10"/>
        <v>131281685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1250</v>
      </c>
    </row>
    <row r="102" spans="1:8" ht="15.75">
      <c r="A102" s="92" t="str">
        <f t="shared" si="9"/>
        <v>Фонд Имоти</v>
      </c>
      <c r="B102" s="92" t="str">
        <f t="shared" si="10"/>
        <v>131281685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26528</v>
      </c>
    </row>
    <row r="103" spans="1:8" ht="15.75">
      <c r="A103" s="92" t="str">
        <f t="shared" si="9"/>
        <v>Фонд Имоти</v>
      </c>
      <c r="B103" s="92" t="str">
        <f t="shared" si="10"/>
        <v>131281685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Фонд Имоти</v>
      </c>
      <c r="B104" s="92" t="str">
        <f t="shared" si="10"/>
        <v>131281685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Фонд Имоти</v>
      </c>
      <c r="B105" s="92" t="str">
        <f t="shared" si="10"/>
        <v>131281685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Фонд Имоти</v>
      </c>
      <c r="B106" s="92" t="str">
        <f t="shared" si="10"/>
        <v>131281685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Фонд Имоти</v>
      </c>
      <c r="B107" s="92" t="str">
        <f t="shared" si="10"/>
        <v>131281685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26528</v>
      </c>
    </row>
    <row r="108" spans="1:8" ht="15.75">
      <c r="A108" s="92" t="str">
        <f t="shared" si="9"/>
        <v>Фонд Имоти</v>
      </c>
      <c r="B108" s="92" t="str">
        <f t="shared" si="10"/>
        <v>131281685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Фонд Имоти</v>
      </c>
      <c r="B109" s="92" t="str">
        <f t="shared" si="10"/>
        <v>131281685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2397</v>
      </c>
    </row>
    <row r="110" spans="1:8" ht="15.75">
      <c r="A110" s="92" t="str">
        <f t="shared" si="9"/>
        <v>Фонд Имоти</v>
      </c>
      <c r="B110" s="92" t="str">
        <f t="shared" si="10"/>
        <v>131281685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5085</v>
      </c>
    </row>
    <row r="111" spans="1:8" ht="15.75">
      <c r="A111" s="92" t="str">
        <f t="shared" si="9"/>
        <v>Фонд Имоти</v>
      </c>
      <c r="B111" s="92" t="str">
        <f t="shared" si="10"/>
        <v>131281685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Фонд Имоти</v>
      </c>
      <c r="B112" s="92" t="str">
        <f t="shared" si="10"/>
        <v>131281685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Фонд Имоти</v>
      </c>
      <c r="B113" s="92" t="str">
        <f t="shared" si="10"/>
        <v>131281685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3297</v>
      </c>
    </row>
    <row r="114" spans="1:8" ht="15.75">
      <c r="A114" s="92" t="str">
        <f t="shared" si="9"/>
        <v>Фонд Имоти</v>
      </c>
      <c r="B114" s="92" t="str">
        <f t="shared" si="10"/>
        <v>131281685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530</v>
      </c>
    </row>
    <row r="115" spans="1:8" ht="15.75">
      <c r="A115" s="92" t="str">
        <f t="shared" si="9"/>
        <v>Фонд Имоти</v>
      </c>
      <c r="B115" s="92" t="str">
        <f t="shared" si="10"/>
        <v>131281685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</v>
      </c>
    </row>
    <row r="116" spans="1:8" ht="15.75">
      <c r="A116" s="92" t="str">
        <f t="shared" si="9"/>
        <v>Фонд Имоти</v>
      </c>
      <c r="B116" s="92" t="str">
        <f t="shared" si="10"/>
        <v>131281685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Фонд Имоти</v>
      </c>
      <c r="B117" s="92" t="str">
        <f t="shared" si="10"/>
        <v>131281685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1247</v>
      </c>
    </row>
    <row r="118" spans="1:8" ht="15.75">
      <c r="A118" s="92" t="str">
        <f t="shared" si="9"/>
        <v>Фонд Имоти</v>
      </c>
      <c r="B118" s="92" t="str">
        <f t="shared" si="10"/>
        <v>131281685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26</v>
      </c>
    </row>
    <row r="119" spans="1:8" ht="15.75">
      <c r="A119" s="92" t="str">
        <f t="shared" si="9"/>
        <v>Фонд Имоти</v>
      </c>
      <c r="B119" s="92" t="str">
        <f t="shared" si="10"/>
        <v>131281685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Фонд Имоти</v>
      </c>
      <c r="B120" s="92" t="str">
        <f t="shared" si="10"/>
        <v>131281685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7508</v>
      </c>
    </row>
    <row r="121" spans="1:8" ht="15.75">
      <c r="A121" s="92" t="str">
        <f t="shared" si="9"/>
        <v>Фонд Имоти</v>
      </c>
      <c r="B121" s="92" t="str">
        <f t="shared" si="10"/>
        <v>131281685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Фонд Имоти</v>
      </c>
      <c r="B122" s="92" t="str">
        <f t="shared" si="10"/>
        <v>131281685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Фонд Имоти</v>
      </c>
      <c r="B123" s="92" t="str">
        <f t="shared" si="10"/>
        <v>131281685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Фонд Имоти</v>
      </c>
      <c r="B124" s="92" t="str">
        <f t="shared" si="10"/>
        <v>131281685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7508</v>
      </c>
    </row>
    <row r="125" spans="1:8" ht="15.75">
      <c r="A125" s="92" t="str">
        <f t="shared" si="9"/>
        <v>Фонд Имоти</v>
      </c>
      <c r="B125" s="92" t="str">
        <f t="shared" si="10"/>
        <v>131281685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35868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Фонд Имоти</v>
      </c>
      <c r="B127" s="92" t="str">
        <f aca="true" t="shared" si="13" ref="B127:B158">pdeBulstat</f>
        <v>131281685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1045</v>
      </c>
    </row>
    <row r="128" spans="1:8" ht="15.75">
      <c r="A128" s="92" t="str">
        <f t="shared" si="12"/>
        <v>Фонд Имоти</v>
      </c>
      <c r="B128" s="92" t="str">
        <f t="shared" si="13"/>
        <v>131281685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49</v>
      </c>
    </row>
    <row r="129" spans="1:8" ht="15.75">
      <c r="A129" s="92" t="str">
        <f t="shared" si="12"/>
        <v>Фонд Имоти</v>
      </c>
      <c r="B129" s="92" t="str">
        <f t="shared" si="13"/>
        <v>131281685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Фонд Имоти</v>
      </c>
      <c r="B130" s="92" t="str">
        <f t="shared" si="13"/>
        <v>131281685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47</v>
      </c>
    </row>
    <row r="131" spans="1:8" ht="15.75">
      <c r="A131" s="92" t="str">
        <f t="shared" si="12"/>
        <v>Фонд Имоти</v>
      </c>
      <c r="B131" s="92" t="str">
        <f t="shared" si="13"/>
        <v>131281685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Фонд Имоти</v>
      </c>
      <c r="B132" s="92" t="str">
        <f t="shared" si="13"/>
        <v>131281685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Фонд Имоти</v>
      </c>
      <c r="B133" s="92" t="str">
        <f t="shared" si="13"/>
        <v>131281685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Фонд Имоти</v>
      </c>
      <c r="B134" s="92" t="str">
        <f t="shared" si="13"/>
        <v>131281685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Фонд Имоти</v>
      </c>
      <c r="B135" s="92" t="str">
        <f t="shared" si="13"/>
        <v>131281685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Фонд Имоти</v>
      </c>
      <c r="B136" s="92" t="str">
        <f t="shared" si="13"/>
        <v>131281685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Фонд Имоти</v>
      </c>
      <c r="B137" s="92" t="str">
        <f t="shared" si="13"/>
        <v>131281685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1144</v>
      </c>
    </row>
    <row r="138" spans="1:8" ht="15.75">
      <c r="A138" s="92" t="str">
        <f t="shared" si="12"/>
        <v>Фонд Имоти</v>
      </c>
      <c r="B138" s="92" t="str">
        <f t="shared" si="13"/>
        <v>131281685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476</v>
      </c>
    </row>
    <row r="139" spans="1:8" ht="15.75">
      <c r="A139" s="92" t="str">
        <f t="shared" si="12"/>
        <v>Фонд Имоти</v>
      </c>
      <c r="B139" s="92" t="str">
        <f t="shared" si="13"/>
        <v>131281685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Фонд Имоти</v>
      </c>
      <c r="B140" s="92" t="str">
        <f t="shared" si="13"/>
        <v>131281685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Фонд Имоти</v>
      </c>
      <c r="B141" s="92" t="str">
        <f t="shared" si="13"/>
        <v>131281685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Фонд Имоти</v>
      </c>
      <c r="B142" s="92" t="str">
        <f t="shared" si="13"/>
        <v>131281685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477</v>
      </c>
    </row>
    <row r="143" spans="1:8" ht="15.75">
      <c r="A143" s="92" t="str">
        <f t="shared" si="12"/>
        <v>Фонд Имоти</v>
      </c>
      <c r="B143" s="92" t="str">
        <f t="shared" si="13"/>
        <v>131281685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1621</v>
      </c>
    </row>
    <row r="144" spans="1:8" ht="15.75">
      <c r="A144" s="92" t="str">
        <f t="shared" si="12"/>
        <v>Фонд Имоти</v>
      </c>
      <c r="B144" s="92" t="str">
        <f t="shared" si="13"/>
        <v>131281685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Фонд Имоти</v>
      </c>
      <c r="B145" s="92" t="str">
        <f t="shared" si="13"/>
        <v>131281685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Фонд Имоти</v>
      </c>
      <c r="B146" s="92" t="str">
        <f t="shared" si="13"/>
        <v>131281685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Фонд Имоти</v>
      </c>
      <c r="B147" s="92" t="str">
        <f t="shared" si="13"/>
        <v>131281685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1621</v>
      </c>
    </row>
    <row r="148" spans="1:8" ht="15.75">
      <c r="A148" s="92" t="str">
        <f t="shared" si="12"/>
        <v>Фонд Имоти</v>
      </c>
      <c r="B148" s="92" t="str">
        <f t="shared" si="13"/>
        <v>131281685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Фонд Имоти</v>
      </c>
      <c r="B149" s="92" t="str">
        <f t="shared" si="13"/>
        <v>131281685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Фонд Имоти</v>
      </c>
      <c r="B150" s="92" t="str">
        <f t="shared" si="13"/>
        <v>131281685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Фонд Имоти</v>
      </c>
      <c r="B151" s="92" t="str">
        <f t="shared" si="13"/>
        <v>131281685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Фонд Имоти</v>
      </c>
      <c r="B152" s="92" t="str">
        <f t="shared" si="13"/>
        <v>131281685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Фонд Имоти</v>
      </c>
      <c r="B153" s="92" t="str">
        <f t="shared" si="13"/>
        <v>131281685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Фонд Имоти</v>
      </c>
      <c r="B154" s="92" t="str">
        <f t="shared" si="13"/>
        <v>131281685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Фонд Имоти</v>
      </c>
      <c r="B155" s="92" t="str">
        <f t="shared" si="13"/>
        <v>131281685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Фонд Имоти</v>
      </c>
      <c r="B156" s="92" t="str">
        <f t="shared" si="13"/>
        <v>131281685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1621</v>
      </c>
    </row>
    <row r="157" spans="1:8" ht="15.75">
      <c r="A157" s="92" t="str">
        <f t="shared" si="12"/>
        <v>Фонд Имоти</v>
      </c>
      <c r="B157" s="92" t="str">
        <f t="shared" si="13"/>
        <v>131281685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Фонд Имоти</v>
      </c>
      <c r="B158" s="92" t="str">
        <f t="shared" si="13"/>
        <v>131281685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Фонд Имоти</v>
      </c>
      <c r="B159" s="92" t="str">
        <f aca="true" t="shared" si="16" ref="B159:B179">pdeBulstat</f>
        <v>131281685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Фонд Имоти</v>
      </c>
      <c r="B160" s="92" t="str">
        <f t="shared" si="16"/>
        <v>131281685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1042</v>
      </c>
    </row>
    <row r="161" spans="1:8" ht="15.75">
      <c r="A161" s="92" t="str">
        <f t="shared" si="15"/>
        <v>Фонд Имоти</v>
      </c>
      <c r="B161" s="92" t="str">
        <f t="shared" si="16"/>
        <v>131281685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1042</v>
      </c>
    </row>
    <row r="162" spans="1:8" ht="15.75">
      <c r="A162" s="92" t="str">
        <f t="shared" si="15"/>
        <v>Фонд Имоти</v>
      </c>
      <c r="B162" s="92" t="str">
        <f t="shared" si="16"/>
        <v>131281685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.75">
      <c r="A163" s="92" t="str">
        <f t="shared" si="15"/>
        <v>Фонд Имоти</v>
      </c>
      <c r="B163" s="92" t="str">
        <f t="shared" si="16"/>
        <v>131281685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.75">
      <c r="A164" s="92" t="str">
        <f t="shared" si="15"/>
        <v>Фонд Имоти</v>
      </c>
      <c r="B164" s="92" t="str">
        <f t="shared" si="16"/>
        <v>131281685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486</v>
      </c>
    </row>
    <row r="165" spans="1:8" ht="15.75">
      <c r="A165" s="92" t="str">
        <f t="shared" si="15"/>
        <v>Фонд Имоти</v>
      </c>
      <c r="B165" s="92" t="str">
        <f t="shared" si="16"/>
        <v>131281685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Фонд Имоти</v>
      </c>
      <c r="B166" s="92" t="str">
        <f t="shared" si="16"/>
        <v>131281685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Фонд Имоти</v>
      </c>
      <c r="B167" s="92" t="str">
        <f t="shared" si="16"/>
        <v>131281685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Фонд Имоти</v>
      </c>
      <c r="B168" s="92" t="str">
        <f t="shared" si="16"/>
        <v>131281685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Фонд Имоти</v>
      </c>
      <c r="B169" s="92" t="str">
        <f t="shared" si="16"/>
        <v>131281685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486</v>
      </c>
    </row>
    <row r="170" spans="1:8" ht="15.75">
      <c r="A170" s="92" t="str">
        <f t="shared" si="15"/>
        <v>Фонд Имоти</v>
      </c>
      <c r="B170" s="92" t="str">
        <f t="shared" si="16"/>
        <v>131281685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1529</v>
      </c>
    </row>
    <row r="171" spans="1:8" ht="15.75">
      <c r="A171" s="92" t="str">
        <f t="shared" si="15"/>
        <v>Фонд Имоти</v>
      </c>
      <c r="B171" s="92" t="str">
        <f t="shared" si="16"/>
        <v>131281685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92</v>
      </c>
    </row>
    <row r="172" spans="1:8" ht="15.75">
      <c r="A172" s="92" t="str">
        <f t="shared" si="15"/>
        <v>Фонд Имоти</v>
      </c>
      <c r="B172" s="92" t="str">
        <f t="shared" si="16"/>
        <v>131281685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Фонд Имоти</v>
      </c>
      <c r="B173" s="92" t="str">
        <f t="shared" si="16"/>
        <v>131281685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Фонд Имоти</v>
      </c>
      <c r="B174" s="92" t="str">
        <f t="shared" si="16"/>
        <v>131281685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1529</v>
      </c>
    </row>
    <row r="175" spans="1:8" ht="15.75">
      <c r="A175" s="92" t="str">
        <f t="shared" si="15"/>
        <v>Фонд Имоти</v>
      </c>
      <c r="B175" s="92" t="str">
        <f t="shared" si="16"/>
        <v>131281685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92</v>
      </c>
    </row>
    <row r="176" spans="1:8" ht="15.75">
      <c r="A176" s="92" t="str">
        <f t="shared" si="15"/>
        <v>Фонд Имоти</v>
      </c>
      <c r="B176" s="92" t="str">
        <f t="shared" si="16"/>
        <v>131281685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92</v>
      </c>
    </row>
    <row r="177" spans="1:8" ht="15.75">
      <c r="A177" s="92" t="str">
        <f t="shared" si="15"/>
        <v>Фонд Имоти</v>
      </c>
      <c r="B177" s="92" t="str">
        <f t="shared" si="16"/>
        <v>131281685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Фонд Имоти</v>
      </c>
      <c r="B178" s="92" t="str">
        <f t="shared" si="16"/>
        <v>131281685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92</v>
      </c>
    </row>
    <row r="179" spans="1:8" ht="15.75">
      <c r="A179" s="92" t="str">
        <f t="shared" si="15"/>
        <v>Фонд Имоти</v>
      </c>
      <c r="B179" s="92" t="str">
        <f t="shared" si="16"/>
        <v>131281685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1621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Фонд Имоти</v>
      </c>
      <c r="B181" s="92" t="str">
        <f aca="true" t="shared" si="19" ref="B181:B216">pdeBulstat</f>
        <v>131281685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973</v>
      </c>
    </row>
    <row r="182" spans="1:8" ht="15.75">
      <c r="A182" s="92" t="str">
        <f t="shared" si="18"/>
        <v>Фонд Имоти</v>
      </c>
      <c r="B182" s="92" t="str">
        <f t="shared" si="19"/>
        <v>131281685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-827</v>
      </c>
    </row>
    <row r="183" spans="1:8" ht="15.75">
      <c r="A183" s="92" t="str">
        <f t="shared" si="18"/>
        <v>Фонд Имоти</v>
      </c>
      <c r="B183" s="92" t="str">
        <f t="shared" si="19"/>
        <v>131281685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Фонд Имоти</v>
      </c>
      <c r="B184" s="92" t="str">
        <f t="shared" si="19"/>
        <v>131281685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-46</v>
      </c>
    </row>
    <row r="185" spans="1:8" ht="15.75">
      <c r="A185" s="92" t="str">
        <f t="shared" si="18"/>
        <v>Фонд Имоти</v>
      </c>
      <c r="B185" s="92" t="str">
        <f t="shared" si="19"/>
        <v>131281685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-554</v>
      </c>
    </row>
    <row r="186" spans="1:8" ht="15.75">
      <c r="A186" s="92" t="str">
        <f t="shared" si="18"/>
        <v>Фонд Имоти</v>
      </c>
      <c r="B186" s="92" t="str">
        <f t="shared" si="19"/>
        <v>131281685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Фонд Имоти</v>
      </c>
      <c r="B187" s="92" t="str">
        <f t="shared" si="19"/>
        <v>131281685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462</v>
      </c>
    </row>
    <row r="188" spans="1:8" ht="15.75">
      <c r="A188" s="92" t="str">
        <f t="shared" si="18"/>
        <v>Фонд Имоти</v>
      </c>
      <c r="B188" s="92" t="str">
        <f t="shared" si="19"/>
        <v>131281685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Фонд Имоти</v>
      </c>
      <c r="B189" s="92" t="str">
        <f t="shared" si="19"/>
        <v>131281685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Фонд Имоти</v>
      </c>
      <c r="B190" s="92" t="str">
        <f t="shared" si="19"/>
        <v>131281685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-17</v>
      </c>
    </row>
    <row r="191" spans="1:8" ht="15.75">
      <c r="A191" s="92" t="str">
        <f t="shared" si="18"/>
        <v>Фонд Имоти</v>
      </c>
      <c r="B191" s="92" t="str">
        <f t="shared" si="19"/>
        <v>131281685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-9</v>
      </c>
    </row>
    <row r="192" spans="1:8" ht="15.75">
      <c r="A192" s="92" t="str">
        <f t="shared" si="18"/>
        <v>Фонд Имоти</v>
      </c>
      <c r="B192" s="92" t="str">
        <f t="shared" si="19"/>
        <v>131281685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Фонд Имоти</v>
      </c>
      <c r="B193" s="92" t="str">
        <f t="shared" si="19"/>
        <v>131281685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Фонд Имоти</v>
      </c>
      <c r="B194" s="92" t="str">
        <f t="shared" si="19"/>
        <v>131281685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Фонд Имоти</v>
      </c>
      <c r="B195" s="92" t="str">
        <f t="shared" si="19"/>
        <v>131281685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Фонд Имоти</v>
      </c>
      <c r="B196" s="92" t="str">
        <f t="shared" si="19"/>
        <v>131281685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Фонд Имоти</v>
      </c>
      <c r="B197" s="92" t="str">
        <f t="shared" si="19"/>
        <v>131281685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Фонд Имоти</v>
      </c>
      <c r="B198" s="92" t="str">
        <f t="shared" si="19"/>
        <v>131281685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2223</v>
      </c>
    </row>
    <row r="199" spans="1:8" ht="15.75">
      <c r="A199" s="92" t="str">
        <f t="shared" si="18"/>
        <v>Фонд Имоти</v>
      </c>
      <c r="B199" s="92" t="str">
        <f t="shared" si="19"/>
        <v>131281685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Фонд Имоти</v>
      </c>
      <c r="B200" s="92" t="str">
        <f t="shared" si="19"/>
        <v>131281685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Фонд Имоти</v>
      </c>
      <c r="B201" s="92" t="str">
        <f t="shared" si="19"/>
        <v>131281685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Фонд Имоти</v>
      </c>
      <c r="B202" s="92" t="str">
        <f t="shared" si="19"/>
        <v>131281685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2223</v>
      </c>
    </row>
    <row r="203" spans="1:8" ht="15.75">
      <c r="A203" s="92" t="str">
        <f t="shared" si="18"/>
        <v>Фонд Имоти</v>
      </c>
      <c r="B203" s="92" t="str">
        <f t="shared" si="19"/>
        <v>131281685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Фонд Имоти</v>
      </c>
      <c r="B204" s="92" t="str">
        <f t="shared" si="19"/>
        <v>131281685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Фонд Имоти</v>
      </c>
      <c r="B205" s="92" t="str">
        <f t="shared" si="19"/>
        <v>131281685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Фонд Имоти</v>
      </c>
      <c r="B206" s="92" t="str">
        <f t="shared" si="19"/>
        <v>131281685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-1761</v>
      </c>
    </row>
    <row r="207" spans="1:8" ht="15.75">
      <c r="A207" s="92" t="str">
        <f t="shared" si="18"/>
        <v>Фонд Имоти</v>
      </c>
      <c r="B207" s="92" t="str">
        <f t="shared" si="19"/>
        <v>131281685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Фонд Имоти</v>
      </c>
      <c r="B208" s="92" t="str">
        <f t="shared" si="19"/>
        <v>131281685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-457</v>
      </c>
    </row>
    <row r="209" spans="1:8" ht="15.75">
      <c r="A209" s="92" t="str">
        <f t="shared" si="18"/>
        <v>Фонд Имоти</v>
      </c>
      <c r="B209" s="92" t="str">
        <f t="shared" si="19"/>
        <v>131281685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Фонд Имоти</v>
      </c>
      <c r="B210" s="92" t="str">
        <f t="shared" si="19"/>
        <v>131281685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Фонд Имоти</v>
      </c>
      <c r="B211" s="92" t="str">
        <f t="shared" si="19"/>
        <v>131281685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-2219</v>
      </c>
    </row>
    <row r="212" spans="1:8" ht="15.75">
      <c r="A212" s="92" t="str">
        <f t="shared" si="18"/>
        <v>Фонд Имоти</v>
      </c>
      <c r="B212" s="92" t="str">
        <f t="shared" si="19"/>
        <v>131281685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</v>
      </c>
    </row>
    <row r="213" spans="1:8" ht="15.75">
      <c r="A213" s="92" t="str">
        <f t="shared" si="18"/>
        <v>Фонд Имоти</v>
      </c>
      <c r="B213" s="92" t="str">
        <f t="shared" si="19"/>
        <v>131281685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20</v>
      </c>
    </row>
    <row r="214" spans="1:8" ht="15.75">
      <c r="A214" s="92" t="str">
        <f t="shared" si="18"/>
        <v>Фонд Имоти</v>
      </c>
      <c r="B214" s="92" t="str">
        <f t="shared" si="19"/>
        <v>131281685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15</v>
      </c>
    </row>
    <row r="215" spans="1:8" ht="15.75">
      <c r="A215" s="92" t="str">
        <f t="shared" si="18"/>
        <v>Фонд Имоти</v>
      </c>
      <c r="B215" s="92" t="str">
        <f t="shared" si="19"/>
        <v>131281685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15</v>
      </c>
    </row>
    <row r="216" spans="1:8" ht="15.75">
      <c r="A216" s="92" t="str">
        <f t="shared" si="18"/>
        <v>Фонд Имоти</v>
      </c>
      <c r="B216" s="92" t="str">
        <f t="shared" si="19"/>
        <v>131281685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Фонд Имоти</v>
      </c>
      <c r="B218" s="92" t="str">
        <f aca="true" t="shared" si="22" ref="B218:B281">pdeBulstat</f>
        <v>131281685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23395</v>
      </c>
    </row>
    <row r="219" spans="1:8" ht="15.75">
      <c r="A219" s="92" t="str">
        <f t="shared" si="21"/>
        <v>Фонд Имоти</v>
      </c>
      <c r="B219" s="92" t="str">
        <f t="shared" si="22"/>
        <v>131281685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Фонд Имоти</v>
      </c>
      <c r="B220" s="92" t="str">
        <f t="shared" si="22"/>
        <v>131281685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Фонд Имоти</v>
      </c>
      <c r="B221" s="92" t="str">
        <f t="shared" si="22"/>
        <v>131281685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Фонд Имоти</v>
      </c>
      <c r="B222" s="92" t="str">
        <f t="shared" si="22"/>
        <v>131281685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23395</v>
      </c>
    </row>
    <row r="223" spans="1:8" ht="15.75">
      <c r="A223" s="92" t="str">
        <f t="shared" si="21"/>
        <v>Фонд Имоти</v>
      </c>
      <c r="B223" s="92" t="str">
        <f t="shared" si="22"/>
        <v>131281685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Фонд Имоти</v>
      </c>
      <c r="B224" s="92" t="str">
        <f t="shared" si="22"/>
        <v>131281685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Фонд Имоти</v>
      </c>
      <c r="B225" s="92" t="str">
        <f t="shared" si="22"/>
        <v>131281685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Фонд Имоти</v>
      </c>
      <c r="B226" s="92" t="str">
        <f t="shared" si="22"/>
        <v>131281685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Фонд Имоти</v>
      </c>
      <c r="B227" s="92" t="str">
        <f t="shared" si="22"/>
        <v>131281685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Фонд Имоти</v>
      </c>
      <c r="B228" s="92" t="str">
        <f t="shared" si="22"/>
        <v>131281685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Фонд Имоти</v>
      </c>
      <c r="B229" s="92" t="str">
        <f t="shared" si="22"/>
        <v>131281685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Фонд Имоти</v>
      </c>
      <c r="B230" s="92" t="str">
        <f t="shared" si="22"/>
        <v>131281685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Фонд Имоти</v>
      </c>
      <c r="B231" s="92" t="str">
        <f t="shared" si="22"/>
        <v>131281685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Фонд Имоти</v>
      </c>
      <c r="B232" s="92" t="str">
        <f t="shared" si="22"/>
        <v>131281685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Фонд Имоти</v>
      </c>
      <c r="B233" s="92" t="str">
        <f t="shared" si="22"/>
        <v>131281685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Фонд Имоти</v>
      </c>
      <c r="B234" s="92" t="str">
        <f t="shared" si="22"/>
        <v>131281685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Фонд Имоти</v>
      </c>
      <c r="B235" s="92" t="str">
        <f t="shared" si="22"/>
        <v>131281685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Фонд Имоти</v>
      </c>
      <c r="B236" s="92" t="str">
        <f t="shared" si="22"/>
        <v>131281685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23395</v>
      </c>
    </row>
    <row r="237" spans="1:8" ht="15.75">
      <c r="A237" s="92" t="str">
        <f t="shared" si="21"/>
        <v>Фонд Имоти</v>
      </c>
      <c r="B237" s="92" t="str">
        <f t="shared" si="22"/>
        <v>131281685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Фонд Имоти</v>
      </c>
      <c r="B238" s="92" t="str">
        <f t="shared" si="22"/>
        <v>131281685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Фонд Имоти</v>
      </c>
      <c r="B239" s="92" t="str">
        <f t="shared" si="22"/>
        <v>131281685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23395</v>
      </c>
    </row>
    <row r="240" spans="1:8" ht="15.75">
      <c r="A240" s="92" t="str">
        <f t="shared" si="21"/>
        <v>Фонд Имоти</v>
      </c>
      <c r="B240" s="92" t="str">
        <f t="shared" si="22"/>
        <v>131281685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2001</v>
      </c>
    </row>
    <row r="241" spans="1:8" ht="15.75">
      <c r="A241" s="92" t="str">
        <f t="shared" si="21"/>
        <v>Фонд Имоти</v>
      </c>
      <c r="B241" s="92" t="str">
        <f t="shared" si="22"/>
        <v>131281685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Фонд Имоти</v>
      </c>
      <c r="B242" s="92" t="str">
        <f t="shared" si="22"/>
        <v>131281685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Фонд Имоти</v>
      </c>
      <c r="B243" s="92" t="str">
        <f t="shared" si="22"/>
        <v>131281685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Фонд Имоти</v>
      </c>
      <c r="B244" s="92" t="str">
        <f t="shared" si="22"/>
        <v>131281685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2001</v>
      </c>
    </row>
    <row r="245" spans="1:8" ht="15.75">
      <c r="A245" s="92" t="str">
        <f t="shared" si="21"/>
        <v>Фонд Имоти</v>
      </c>
      <c r="B245" s="92" t="str">
        <f t="shared" si="22"/>
        <v>131281685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Фонд Имоти</v>
      </c>
      <c r="B246" s="92" t="str">
        <f t="shared" si="22"/>
        <v>131281685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Фонд Имоти</v>
      </c>
      <c r="B247" s="92" t="str">
        <f t="shared" si="22"/>
        <v>131281685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Фонд Имоти</v>
      </c>
      <c r="B248" s="92" t="str">
        <f t="shared" si="22"/>
        <v>131281685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Фонд Имоти</v>
      </c>
      <c r="B249" s="92" t="str">
        <f t="shared" si="22"/>
        <v>131281685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Фонд Имоти</v>
      </c>
      <c r="B250" s="92" t="str">
        <f t="shared" si="22"/>
        <v>131281685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Фонд Имоти</v>
      </c>
      <c r="B251" s="92" t="str">
        <f t="shared" si="22"/>
        <v>131281685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Фонд Имоти</v>
      </c>
      <c r="B252" s="92" t="str">
        <f t="shared" si="22"/>
        <v>131281685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Фонд Имоти</v>
      </c>
      <c r="B253" s="92" t="str">
        <f t="shared" si="22"/>
        <v>131281685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Фонд Имоти</v>
      </c>
      <c r="B254" s="92" t="str">
        <f t="shared" si="22"/>
        <v>131281685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Фонд Имоти</v>
      </c>
      <c r="B255" s="92" t="str">
        <f t="shared" si="22"/>
        <v>131281685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Фонд Имоти</v>
      </c>
      <c r="B256" s="92" t="str">
        <f t="shared" si="22"/>
        <v>131281685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Фонд Имоти</v>
      </c>
      <c r="B257" s="92" t="str">
        <f t="shared" si="22"/>
        <v>131281685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Фонд Имоти</v>
      </c>
      <c r="B258" s="92" t="str">
        <f t="shared" si="22"/>
        <v>131281685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2001</v>
      </c>
    </row>
    <row r="259" spans="1:8" ht="15.75">
      <c r="A259" s="92" t="str">
        <f t="shared" si="21"/>
        <v>Фонд Имоти</v>
      </c>
      <c r="B259" s="92" t="str">
        <f t="shared" si="22"/>
        <v>131281685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Фонд Имоти</v>
      </c>
      <c r="B260" s="92" t="str">
        <f t="shared" si="22"/>
        <v>131281685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Фонд Имоти</v>
      </c>
      <c r="B261" s="92" t="str">
        <f t="shared" si="22"/>
        <v>131281685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2001</v>
      </c>
    </row>
    <row r="262" spans="1:8" ht="15.75">
      <c r="A262" s="92" t="str">
        <f t="shared" si="21"/>
        <v>Фонд Имоти</v>
      </c>
      <c r="B262" s="92" t="str">
        <f t="shared" si="22"/>
        <v>131281685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Фонд Имоти</v>
      </c>
      <c r="B263" s="92" t="str">
        <f t="shared" si="22"/>
        <v>131281685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Фонд Имоти</v>
      </c>
      <c r="B264" s="92" t="str">
        <f t="shared" si="22"/>
        <v>131281685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Фонд Имоти</v>
      </c>
      <c r="B265" s="92" t="str">
        <f t="shared" si="22"/>
        <v>131281685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Фонд Имоти</v>
      </c>
      <c r="B266" s="92" t="str">
        <f t="shared" si="22"/>
        <v>131281685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Фонд Имоти</v>
      </c>
      <c r="B267" s="92" t="str">
        <f t="shared" si="22"/>
        <v>131281685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Фонд Имоти</v>
      </c>
      <c r="B268" s="92" t="str">
        <f t="shared" si="22"/>
        <v>131281685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Фонд Имоти</v>
      </c>
      <c r="B269" s="92" t="str">
        <f t="shared" si="22"/>
        <v>131281685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Фонд Имоти</v>
      </c>
      <c r="B270" s="92" t="str">
        <f t="shared" si="22"/>
        <v>131281685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Фонд Имоти</v>
      </c>
      <c r="B271" s="92" t="str">
        <f t="shared" si="22"/>
        <v>131281685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Фонд Имоти</v>
      </c>
      <c r="B272" s="92" t="str">
        <f t="shared" si="22"/>
        <v>131281685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Фонд Имоти</v>
      </c>
      <c r="B273" s="92" t="str">
        <f t="shared" si="22"/>
        <v>131281685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Фонд Имоти</v>
      </c>
      <c r="B274" s="92" t="str">
        <f t="shared" si="22"/>
        <v>131281685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Фонд Имоти</v>
      </c>
      <c r="B275" s="92" t="str">
        <f t="shared" si="22"/>
        <v>131281685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Фонд Имоти</v>
      </c>
      <c r="B276" s="92" t="str">
        <f t="shared" si="22"/>
        <v>131281685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Фонд Имоти</v>
      </c>
      <c r="B277" s="92" t="str">
        <f t="shared" si="22"/>
        <v>131281685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Фонд Имоти</v>
      </c>
      <c r="B278" s="92" t="str">
        <f t="shared" si="22"/>
        <v>131281685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Фонд Имоти</v>
      </c>
      <c r="B279" s="92" t="str">
        <f t="shared" si="22"/>
        <v>131281685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Фонд Имоти</v>
      </c>
      <c r="B280" s="92" t="str">
        <f t="shared" si="22"/>
        <v>131281685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Фонд Имоти</v>
      </c>
      <c r="B281" s="92" t="str">
        <f t="shared" si="22"/>
        <v>131281685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Фонд Имоти</v>
      </c>
      <c r="B282" s="92" t="str">
        <f aca="true" t="shared" si="25" ref="B282:B345">pdeBulstat</f>
        <v>131281685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Фонд Имоти</v>
      </c>
      <c r="B283" s="92" t="str">
        <f t="shared" si="25"/>
        <v>131281685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Фонд Имоти</v>
      </c>
      <c r="B284" s="92" t="str">
        <f t="shared" si="25"/>
        <v>131281685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2339</v>
      </c>
    </row>
    <row r="285" spans="1:8" ht="15.75">
      <c r="A285" s="92" t="str">
        <f t="shared" si="24"/>
        <v>Фонд Имоти</v>
      </c>
      <c r="B285" s="92" t="str">
        <f t="shared" si="25"/>
        <v>131281685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Фонд Имоти</v>
      </c>
      <c r="B286" s="92" t="str">
        <f t="shared" si="25"/>
        <v>131281685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Фонд Имоти</v>
      </c>
      <c r="B287" s="92" t="str">
        <f t="shared" si="25"/>
        <v>131281685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Фонд Имоти</v>
      </c>
      <c r="B288" s="92" t="str">
        <f t="shared" si="25"/>
        <v>131281685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2339</v>
      </c>
    </row>
    <row r="289" spans="1:8" ht="15.75">
      <c r="A289" s="92" t="str">
        <f t="shared" si="24"/>
        <v>Фонд Имоти</v>
      </c>
      <c r="B289" s="92" t="str">
        <f t="shared" si="25"/>
        <v>131281685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Фонд Имоти</v>
      </c>
      <c r="B290" s="92" t="str">
        <f t="shared" si="25"/>
        <v>131281685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Фонд Имоти</v>
      </c>
      <c r="B291" s="92" t="str">
        <f t="shared" si="25"/>
        <v>131281685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Фонд Имоти</v>
      </c>
      <c r="B292" s="92" t="str">
        <f t="shared" si="25"/>
        <v>131281685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Фонд Имоти</v>
      </c>
      <c r="B293" s="92" t="str">
        <f t="shared" si="25"/>
        <v>131281685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Фонд Имоти</v>
      </c>
      <c r="B294" s="92" t="str">
        <f t="shared" si="25"/>
        <v>131281685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Фонд Имоти</v>
      </c>
      <c r="B295" s="92" t="str">
        <f t="shared" si="25"/>
        <v>131281685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Фонд Имоти</v>
      </c>
      <c r="B296" s="92" t="str">
        <f t="shared" si="25"/>
        <v>131281685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Фонд Имоти</v>
      </c>
      <c r="B297" s="92" t="str">
        <f t="shared" si="25"/>
        <v>131281685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Фонд Имоти</v>
      </c>
      <c r="B298" s="92" t="str">
        <f t="shared" si="25"/>
        <v>131281685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Фонд Имоти</v>
      </c>
      <c r="B299" s="92" t="str">
        <f t="shared" si="25"/>
        <v>131281685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Фонд Имоти</v>
      </c>
      <c r="B300" s="92" t="str">
        <f t="shared" si="25"/>
        <v>131281685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Фонд Имоти</v>
      </c>
      <c r="B301" s="92" t="str">
        <f t="shared" si="25"/>
        <v>131281685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Фонд Имоти</v>
      </c>
      <c r="B302" s="92" t="str">
        <f t="shared" si="25"/>
        <v>131281685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2339</v>
      </c>
    </row>
    <row r="303" spans="1:8" ht="15.75">
      <c r="A303" s="92" t="str">
        <f t="shared" si="24"/>
        <v>Фонд Имоти</v>
      </c>
      <c r="B303" s="92" t="str">
        <f t="shared" si="25"/>
        <v>131281685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Фонд Имоти</v>
      </c>
      <c r="B304" s="92" t="str">
        <f t="shared" si="25"/>
        <v>131281685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Фонд Имоти</v>
      </c>
      <c r="B305" s="92" t="str">
        <f t="shared" si="25"/>
        <v>131281685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2339</v>
      </c>
    </row>
    <row r="306" spans="1:8" ht="15.75">
      <c r="A306" s="92" t="str">
        <f t="shared" si="24"/>
        <v>Фонд Имоти</v>
      </c>
      <c r="B306" s="92" t="str">
        <f t="shared" si="25"/>
        <v>131281685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Фонд Имоти</v>
      </c>
      <c r="B307" s="92" t="str">
        <f t="shared" si="25"/>
        <v>131281685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Фонд Имоти</v>
      </c>
      <c r="B308" s="92" t="str">
        <f t="shared" si="25"/>
        <v>131281685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Фонд Имоти</v>
      </c>
      <c r="B309" s="92" t="str">
        <f t="shared" si="25"/>
        <v>131281685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Фонд Имоти</v>
      </c>
      <c r="B310" s="92" t="str">
        <f t="shared" si="25"/>
        <v>131281685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Фонд Имоти</v>
      </c>
      <c r="B311" s="92" t="str">
        <f t="shared" si="25"/>
        <v>131281685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Фонд Имоти</v>
      </c>
      <c r="B312" s="92" t="str">
        <f t="shared" si="25"/>
        <v>131281685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Фонд Имоти</v>
      </c>
      <c r="B313" s="92" t="str">
        <f t="shared" si="25"/>
        <v>131281685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Фонд Имоти</v>
      </c>
      <c r="B314" s="92" t="str">
        <f t="shared" si="25"/>
        <v>131281685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Фонд Имоти</v>
      </c>
      <c r="B315" s="92" t="str">
        <f t="shared" si="25"/>
        <v>131281685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Фонд Имоти</v>
      </c>
      <c r="B316" s="92" t="str">
        <f t="shared" si="25"/>
        <v>131281685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Фонд Имоти</v>
      </c>
      <c r="B317" s="92" t="str">
        <f t="shared" si="25"/>
        <v>131281685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Фонд Имоти</v>
      </c>
      <c r="B318" s="92" t="str">
        <f t="shared" si="25"/>
        <v>131281685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Фонд Имоти</v>
      </c>
      <c r="B319" s="92" t="str">
        <f t="shared" si="25"/>
        <v>131281685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Фонд Имоти</v>
      </c>
      <c r="B320" s="92" t="str">
        <f t="shared" si="25"/>
        <v>131281685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Фонд Имоти</v>
      </c>
      <c r="B321" s="92" t="str">
        <f t="shared" si="25"/>
        <v>131281685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Фонд Имоти</v>
      </c>
      <c r="B322" s="92" t="str">
        <f t="shared" si="25"/>
        <v>131281685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Фонд Имоти</v>
      </c>
      <c r="B323" s="92" t="str">
        <f t="shared" si="25"/>
        <v>131281685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Фонд Имоти</v>
      </c>
      <c r="B324" s="92" t="str">
        <f t="shared" si="25"/>
        <v>131281685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Фонд Имоти</v>
      </c>
      <c r="B325" s="92" t="str">
        <f t="shared" si="25"/>
        <v>131281685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Фонд Имоти</v>
      </c>
      <c r="B326" s="92" t="str">
        <f t="shared" si="25"/>
        <v>131281685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Фонд Имоти</v>
      </c>
      <c r="B327" s="92" t="str">
        <f t="shared" si="25"/>
        <v>131281685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Фонд Имоти</v>
      </c>
      <c r="B328" s="92" t="str">
        <f t="shared" si="25"/>
        <v>131281685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Фонд Имоти</v>
      </c>
      <c r="B329" s="92" t="str">
        <f t="shared" si="25"/>
        <v>131281685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Фонд Имоти</v>
      </c>
      <c r="B330" s="92" t="str">
        <f t="shared" si="25"/>
        <v>131281685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Фонд Имоти</v>
      </c>
      <c r="B331" s="92" t="str">
        <f t="shared" si="25"/>
        <v>131281685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Фонд Имоти</v>
      </c>
      <c r="B332" s="92" t="str">
        <f t="shared" si="25"/>
        <v>131281685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Фонд Имоти</v>
      </c>
      <c r="B333" s="92" t="str">
        <f t="shared" si="25"/>
        <v>131281685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Фонд Имоти</v>
      </c>
      <c r="B334" s="92" t="str">
        <f t="shared" si="25"/>
        <v>131281685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Фонд Имоти</v>
      </c>
      <c r="B335" s="92" t="str">
        <f t="shared" si="25"/>
        <v>131281685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Фонд Имоти</v>
      </c>
      <c r="B336" s="92" t="str">
        <f t="shared" si="25"/>
        <v>131281685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Фонд Имоти</v>
      </c>
      <c r="B337" s="92" t="str">
        <f t="shared" si="25"/>
        <v>131281685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Фонд Имоти</v>
      </c>
      <c r="B338" s="92" t="str">
        <f t="shared" si="25"/>
        <v>131281685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Фонд Имоти</v>
      </c>
      <c r="B339" s="92" t="str">
        <f t="shared" si="25"/>
        <v>131281685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Фонд Имоти</v>
      </c>
      <c r="B340" s="92" t="str">
        <f t="shared" si="25"/>
        <v>131281685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Фонд Имоти</v>
      </c>
      <c r="B341" s="92" t="str">
        <f t="shared" si="25"/>
        <v>131281685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Фонд Имоти</v>
      </c>
      <c r="B342" s="92" t="str">
        <f t="shared" si="25"/>
        <v>131281685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Фонд Имоти</v>
      </c>
      <c r="B343" s="92" t="str">
        <f t="shared" si="25"/>
        <v>131281685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Фонд Имоти</v>
      </c>
      <c r="B344" s="92" t="str">
        <f t="shared" si="25"/>
        <v>131281685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Фонд Имоти</v>
      </c>
      <c r="B345" s="92" t="str">
        <f t="shared" si="25"/>
        <v>131281685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Фонд Имоти</v>
      </c>
      <c r="B346" s="92" t="str">
        <f aca="true" t="shared" si="28" ref="B346:B409">pdeBulstat</f>
        <v>131281685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Фонд Имоти</v>
      </c>
      <c r="B347" s="92" t="str">
        <f t="shared" si="28"/>
        <v>131281685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Фонд Имоти</v>
      </c>
      <c r="B348" s="92" t="str">
        <f t="shared" si="28"/>
        <v>131281685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Фонд Имоти</v>
      </c>
      <c r="B349" s="92" t="str">
        <f t="shared" si="28"/>
        <v>131281685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Фонд Имоти</v>
      </c>
      <c r="B350" s="92" t="str">
        <f t="shared" si="28"/>
        <v>131281685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Фонд Имоти</v>
      </c>
      <c r="B351" s="92" t="str">
        <f t="shared" si="28"/>
        <v>131281685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Фонд Имоти</v>
      </c>
      <c r="B352" s="92" t="str">
        <f t="shared" si="28"/>
        <v>131281685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Фонд Имоти</v>
      </c>
      <c r="B353" s="92" t="str">
        <f t="shared" si="28"/>
        <v>131281685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Фонд Имоти</v>
      </c>
      <c r="B354" s="92" t="str">
        <f t="shared" si="28"/>
        <v>131281685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Фонд Имоти</v>
      </c>
      <c r="B355" s="92" t="str">
        <f t="shared" si="28"/>
        <v>131281685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Фонд Имоти</v>
      </c>
      <c r="B356" s="92" t="str">
        <f t="shared" si="28"/>
        <v>131281685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Фонд Имоти</v>
      </c>
      <c r="B357" s="92" t="str">
        <f t="shared" si="28"/>
        <v>131281685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Фонд Имоти</v>
      </c>
      <c r="B358" s="92" t="str">
        <f t="shared" si="28"/>
        <v>131281685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Фонд Имоти</v>
      </c>
      <c r="B359" s="92" t="str">
        <f t="shared" si="28"/>
        <v>131281685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Фонд Имоти</v>
      </c>
      <c r="B360" s="92" t="str">
        <f t="shared" si="28"/>
        <v>131281685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Фонд Имоти</v>
      </c>
      <c r="B361" s="92" t="str">
        <f t="shared" si="28"/>
        <v>131281685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Фонд Имоти</v>
      </c>
      <c r="B362" s="92" t="str">
        <f t="shared" si="28"/>
        <v>131281685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Фонд Имоти</v>
      </c>
      <c r="B363" s="92" t="str">
        <f t="shared" si="28"/>
        <v>131281685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Фонд Имоти</v>
      </c>
      <c r="B364" s="92" t="str">
        <f t="shared" si="28"/>
        <v>131281685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Фонд Имоти</v>
      </c>
      <c r="B365" s="92" t="str">
        <f t="shared" si="28"/>
        <v>131281685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Фонд Имоти</v>
      </c>
      <c r="B366" s="92" t="str">
        <f t="shared" si="28"/>
        <v>131281685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Фонд Имоти</v>
      </c>
      <c r="B367" s="92" t="str">
        <f t="shared" si="28"/>
        <v>131281685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Фонд Имоти</v>
      </c>
      <c r="B368" s="92" t="str">
        <f t="shared" si="28"/>
        <v>131281685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Фонд Имоти</v>
      </c>
      <c r="B369" s="92" t="str">
        <f t="shared" si="28"/>
        <v>131281685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Фонд Имоти</v>
      </c>
      <c r="B370" s="92" t="str">
        <f t="shared" si="28"/>
        <v>131281685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Фонд Имоти</v>
      </c>
      <c r="B371" s="92" t="str">
        <f t="shared" si="28"/>
        <v>131281685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Фонд Имоти</v>
      </c>
      <c r="B372" s="92" t="str">
        <f t="shared" si="28"/>
        <v>131281685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-25811</v>
      </c>
    </row>
    <row r="373" spans="1:8" ht="15.75">
      <c r="A373" s="92" t="str">
        <f t="shared" si="27"/>
        <v>Фонд Имоти</v>
      </c>
      <c r="B373" s="92" t="str">
        <f t="shared" si="28"/>
        <v>131281685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Фонд Имоти</v>
      </c>
      <c r="B374" s="92" t="str">
        <f t="shared" si="28"/>
        <v>131281685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Фонд Имоти</v>
      </c>
      <c r="B375" s="92" t="str">
        <f t="shared" si="28"/>
        <v>131281685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Фонд Имоти</v>
      </c>
      <c r="B376" s="92" t="str">
        <f t="shared" si="28"/>
        <v>131281685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-25811</v>
      </c>
    </row>
    <row r="377" spans="1:8" ht="15.75">
      <c r="A377" s="92" t="str">
        <f t="shared" si="27"/>
        <v>Фонд Имоти</v>
      </c>
      <c r="B377" s="92" t="str">
        <f t="shared" si="28"/>
        <v>131281685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-92</v>
      </c>
    </row>
    <row r="378" spans="1:8" ht="15.75">
      <c r="A378" s="92" t="str">
        <f t="shared" si="27"/>
        <v>Фонд Имоти</v>
      </c>
      <c r="B378" s="92" t="str">
        <f t="shared" si="28"/>
        <v>131281685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Фонд Имоти</v>
      </c>
      <c r="B379" s="92" t="str">
        <f t="shared" si="28"/>
        <v>131281685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Фонд Имоти</v>
      </c>
      <c r="B380" s="92" t="str">
        <f t="shared" si="28"/>
        <v>131281685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Фонд Имоти</v>
      </c>
      <c r="B381" s="92" t="str">
        <f t="shared" si="28"/>
        <v>131281685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Фонд Имоти</v>
      </c>
      <c r="B382" s="92" t="str">
        <f t="shared" si="28"/>
        <v>131281685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Фонд Имоти</v>
      </c>
      <c r="B383" s="92" t="str">
        <f t="shared" si="28"/>
        <v>131281685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Фонд Имоти</v>
      </c>
      <c r="B384" s="92" t="str">
        <f t="shared" si="28"/>
        <v>131281685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Фонд Имоти</v>
      </c>
      <c r="B385" s="92" t="str">
        <f t="shared" si="28"/>
        <v>131281685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Фонд Имоти</v>
      </c>
      <c r="B386" s="92" t="str">
        <f t="shared" si="28"/>
        <v>131281685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Фонд Имоти</v>
      </c>
      <c r="B387" s="92" t="str">
        <f t="shared" si="28"/>
        <v>131281685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Фонд Имоти</v>
      </c>
      <c r="B388" s="92" t="str">
        <f t="shared" si="28"/>
        <v>131281685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Фонд Имоти</v>
      </c>
      <c r="B389" s="92" t="str">
        <f t="shared" si="28"/>
        <v>131281685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Фонд Имоти</v>
      </c>
      <c r="B390" s="92" t="str">
        <f t="shared" si="28"/>
        <v>131281685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-25903</v>
      </c>
    </row>
    <row r="391" spans="1:8" ht="15.75">
      <c r="A391" s="92" t="str">
        <f t="shared" si="27"/>
        <v>Фонд Имоти</v>
      </c>
      <c r="B391" s="92" t="str">
        <f t="shared" si="28"/>
        <v>131281685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Фонд Имоти</v>
      </c>
      <c r="B392" s="92" t="str">
        <f t="shared" si="28"/>
        <v>131281685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Фонд Имоти</v>
      </c>
      <c r="B393" s="92" t="str">
        <f t="shared" si="28"/>
        <v>131281685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-25903</v>
      </c>
    </row>
    <row r="394" spans="1:8" ht="15.75">
      <c r="A394" s="92" t="str">
        <f t="shared" si="27"/>
        <v>Фонд Имоти</v>
      </c>
      <c r="B394" s="92" t="str">
        <f t="shared" si="28"/>
        <v>131281685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Фонд Имоти</v>
      </c>
      <c r="B395" s="92" t="str">
        <f t="shared" si="28"/>
        <v>131281685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Фонд Имоти</v>
      </c>
      <c r="B396" s="92" t="str">
        <f t="shared" si="28"/>
        <v>131281685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Фонд Имоти</v>
      </c>
      <c r="B397" s="92" t="str">
        <f t="shared" si="28"/>
        <v>131281685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Фонд Имоти</v>
      </c>
      <c r="B398" s="92" t="str">
        <f t="shared" si="28"/>
        <v>131281685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Фонд Имоти</v>
      </c>
      <c r="B399" s="92" t="str">
        <f t="shared" si="28"/>
        <v>131281685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Фонд Имоти</v>
      </c>
      <c r="B400" s="92" t="str">
        <f t="shared" si="28"/>
        <v>131281685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Фонд Имоти</v>
      </c>
      <c r="B401" s="92" t="str">
        <f t="shared" si="28"/>
        <v>131281685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Фонд Имоти</v>
      </c>
      <c r="B402" s="92" t="str">
        <f t="shared" si="28"/>
        <v>131281685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Фонд Имоти</v>
      </c>
      <c r="B403" s="92" t="str">
        <f t="shared" si="28"/>
        <v>131281685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Фонд Имоти</v>
      </c>
      <c r="B404" s="92" t="str">
        <f t="shared" si="28"/>
        <v>131281685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Фонд Имоти</v>
      </c>
      <c r="B405" s="92" t="str">
        <f t="shared" si="28"/>
        <v>131281685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Фонд Имоти</v>
      </c>
      <c r="B406" s="92" t="str">
        <f t="shared" si="28"/>
        <v>131281685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Фонд Имоти</v>
      </c>
      <c r="B407" s="92" t="str">
        <f t="shared" si="28"/>
        <v>131281685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Фонд Имоти</v>
      </c>
      <c r="B408" s="92" t="str">
        <f t="shared" si="28"/>
        <v>131281685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Фонд Имоти</v>
      </c>
      <c r="B409" s="92" t="str">
        <f t="shared" si="28"/>
        <v>131281685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Фонд Имоти</v>
      </c>
      <c r="B410" s="92" t="str">
        <f aca="true" t="shared" si="31" ref="B410:B459">pdeBulstat</f>
        <v>131281685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Фонд Имоти</v>
      </c>
      <c r="B411" s="92" t="str">
        <f t="shared" si="31"/>
        <v>131281685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Фонд Имоти</v>
      </c>
      <c r="B412" s="92" t="str">
        <f t="shared" si="31"/>
        <v>131281685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Фонд Имоти</v>
      </c>
      <c r="B413" s="92" t="str">
        <f t="shared" si="31"/>
        <v>131281685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Фонд Имоти</v>
      </c>
      <c r="B414" s="92" t="str">
        <f t="shared" si="31"/>
        <v>131281685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Фонд Имоти</v>
      </c>
      <c r="B415" s="92" t="str">
        <f t="shared" si="31"/>
        <v>131281685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Фонд Имоти</v>
      </c>
      <c r="B416" s="92" t="str">
        <f t="shared" si="31"/>
        <v>131281685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1924</v>
      </c>
    </row>
    <row r="417" spans="1:8" ht="15.75">
      <c r="A417" s="92" t="str">
        <f t="shared" si="30"/>
        <v>Фонд Имоти</v>
      </c>
      <c r="B417" s="92" t="str">
        <f t="shared" si="31"/>
        <v>131281685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Фонд Имоти</v>
      </c>
      <c r="B418" s="92" t="str">
        <f t="shared" si="31"/>
        <v>131281685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Фонд Имоти</v>
      </c>
      <c r="B419" s="92" t="str">
        <f t="shared" si="31"/>
        <v>131281685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Фонд Имоти</v>
      </c>
      <c r="B420" s="92" t="str">
        <f t="shared" si="31"/>
        <v>131281685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1924</v>
      </c>
    </row>
    <row r="421" spans="1:8" ht="15.75">
      <c r="A421" s="92" t="str">
        <f t="shared" si="30"/>
        <v>Фонд Имоти</v>
      </c>
      <c r="B421" s="92" t="str">
        <f t="shared" si="31"/>
        <v>131281685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-92</v>
      </c>
    </row>
    <row r="422" spans="1:8" ht="15.75">
      <c r="A422" s="92" t="str">
        <f t="shared" si="30"/>
        <v>Фонд Имоти</v>
      </c>
      <c r="B422" s="92" t="str">
        <f t="shared" si="31"/>
        <v>131281685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Фонд Имоти</v>
      </c>
      <c r="B423" s="92" t="str">
        <f t="shared" si="31"/>
        <v>131281685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Фонд Имоти</v>
      </c>
      <c r="B424" s="92" t="str">
        <f t="shared" si="31"/>
        <v>131281685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Фонд Имоти</v>
      </c>
      <c r="B425" s="92" t="str">
        <f t="shared" si="31"/>
        <v>131281685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Фонд Имоти</v>
      </c>
      <c r="B426" s="92" t="str">
        <f t="shared" si="31"/>
        <v>131281685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Фонд Имоти</v>
      </c>
      <c r="B427" s="92" t="str">
        <f t="shared" si="31"/>
        <v>131281685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Фонд Имоти</v>
      </c>
      <c r="B428" s="92" t="str">
        <f t="shared" si="31"/>
        <v>131281685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Фонд Имоти</v>
      </c>
      <c r="B429" s="92" t="str">
        <f t="shared" si="31"/>
        <v>131281685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Фонд Имоти</v>
      </c>
      <c r="B430" s="92" t="str">
        <f t="shared" si="31"/>
        <v>131281685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Фонд Имоти</v>
      </c>
      <c r="B431" s="92" t="str">
        <f t="shared" si="31"/>
        <v>131281685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Фонд Имоти</v>
      </c>
      <c r="B432" s="92" t="str">
        <f t="shared" si="31"/>
        <v>131281685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Фонд Имоти</v>
      </c>
      <c r="B433" s="92" t="str">
        <f t="shared" si="31"/>
        <v>131281685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Фонд Имоти</v>
      </c>
      <c r="B434" s="92" t="str">
        <f t="shared" si="31"/>
        <v>131281685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1832</v>
      </c>
    </row>
    <row r="435" spans="1:8" ht="15.75">
      <c r="A435" s="92" t="str">
        <f t="shared" si="30"/>
        <v>Фонд Имоти</v>
      </c>
      <c r="B435" s="92" t="str">
        <f t="shared" si="31"/>
        <v>131281685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Фонд Имоти</v>
      </c>
      <c r="B436" s="92" t="str">
        <f t="shared" si="31"/>
        <v>131281685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Фонд Имоти</v>
      </c>
      <c r="B437" s="92" t="str">
        <f t="shared" si="31"/>
        <v>131281685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1832</v>
      </c>
    </row>
    <row r="438" spans="1:8" ht="15.75">
      <c r="A438" s="92" t="str">
        <f t="shared" si="30"/>
        <v>Фонд Имоти</v>
      </c>
      <c r="B438" s="92" t="str">
        <f t="shared" si="31"/>
        <v>131281685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Фонд Имоти</v>
      </c>
      <c r="B439" s="92" t="str">
        <f t="shared" si="31"/>
        <v>131281685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Фонд Имоти</v>
      </c>
      <c r="B440" s="92" t="str">
        <f t="shared" si="31"/>
        <v>131281685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Фонд Имоти</v>
      </c>
      <c r="B441" s="92" t="str">
        <f t="shared" si="31"/>
        <v>131281685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Фонд Имоти</v>
      </c>
      <c r="B442" s="92" t="str">
        <f t="shared" si="31"/>
        <v>131281685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Фонд Имоти</v>
      </c>
      <c r="B443" s="92" t="str">
        <f t="shared" si="31"/>
        <v>131281685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Фонд Имоти</v>
      </c>
      <c r="B444" s="92" t="str">
        <f t="shared" si="31"/>
        <v>131281685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Фонд Имоти</v>
      </c>
      <c r="B445" s="92" t="str">
        <f t="shared" si="31"/>
        <v>131281685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Фонд Имоти</v>
      </c>
      <c r="B446" s="92" t="str">
        <f t="shared" si="31"/>
        <v>131281685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Фонд Имоти</v>
      </c>
      <c r="B447" s="92" t="str">
        <f t="shared" si="31"/>
        <v>131281685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Фонд Имоти</v>
      </c>
      <c r="B448" s="92" t="str">
        <f t="shared" si="31"/>
        <v>131281685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Фонд Имоти</v>
      </c>
      <c r="B449" s="92" t="str">
        <f t="shared" si="31"/>
        <v>131281685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Фонд Имоти</v>
      </c>
      <c r="B450" s="92" t="str">
        <f t="shared" si="31"/>
        <v>131281685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Фонд Имоти</v>
      </c>
      <c r="B451" s="92" t="str">
        <f t="shared" si="31"/>
        <v>131281685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Фонд Имоти</v>
      </c>
      <c r="B452" s="92" t="str">
        <f t="shared" si="31"/>
        <v>131281685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Фонд Имоти</v>
      </c>
      <c r="B453" s="92" t="str">
        <f t="shared" si="31"/>
        <v>131281685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Фонд Имоти</v>
      </c>
      <c r="B454" s="92" t="str">
        <f t="shared" si="31"/>
        <v>131281685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Фонд Имоти</v>
      </c>
      <c r="B455" s="92" t="str">
        <f t="shared" si="31"/>
        <v>131281685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Фонд Имоти</v>
      </c>
      <c r="B456" s="92" t="str">
        <f t="shared" si="31"/>
        <v>131281685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Фонд Имоти</v>
      </c>
      <c r="B457" s="92" t="str">
        <f t="shared" si="31"/>
        <v>131281685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Фонд Имоти</v>
      </c>
      <c r="B458" s="92" t="str">
        <f t="shared" si="31"/>
        <v>131281685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Фонд Имоти</v>
      </c>
      <c r="B459" s="92" t="str">
        <f t="shared" si="31"/>
        <v>131281685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Фонд Имоти</v>
      </c>
      <c r="B464" s="92" t="str">
        <f aca="true" t="shared" si="34" ref="B464:B503">pdeBulstat</f>
        <v>131281685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Фонд Имоти</v>
      </c>
      <c r="B465" s="92" t="str">
        <f t="shared" si="34"/>
        <v>131281685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Фонд Имоти</v>
      </c>
      <c r="B466" s="92" t="str">
        <f t="shared" si="34"/>
        <v>131281685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Фонд Имоти</v>
      </c>
      <c r="B467" s="92" t="str">
        <f t="shared" si="34"/>
        <v>131281685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Фонд Имоти</v>
      </c>
      <c r="B468" s="92" t="str">
        <f t="shared" si="34"/>
        <v>131281685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Фонд Имоти</v>
      </c>
      <c r="B469" s="92" t="str">
        <f t="shared" si="34"/>
        <v>131281685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Фонд Имоти</v>
      </c>
      <c r="B470" s="92" t="str">
        <f t="shared" si="34"/>
        <v>131281685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Фонд Имоти</v>
      </c>
      <c r="B471" s="92" t="str">
        <f t="shared" si="34"/>
        <v>131281685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Фонд Имоти</v>
      </c>
      <c r="B472" s="92" t="str">
        <f t="shared" si="34"/>
        <v>131281685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Фонд Имоти</v>
      </c>
      <c r="B473" s="92" t="str">
        <f t="shared" si="34"/>
        <v>131281685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Фонд Имоти</v>
      </c>
      <c r="B474" s="92" t="str">
        <f t="shared" si="34"/>
        <v>131281685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Фонд Имоти</v>
      </c>
      <c r="B475" s="92" t="str">
        <f t="shared" si="34"/>
        <v>131281685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Фонд Имоти</v>
      </c>
      <c r="B476" s="92" t="str">
        <f t="shared" si="34"/>
        <v>131281685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Фонд Имоти</v>
      </c>
      <c r="B477" s="92" t="str">
        <f t="shared" si="34"/>
        <v>131281685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Фонд Имоти</v>
      </c>
      <c r="B478" s="92" t="str">
        <f t="shared" si="34"/>
        <v>131281685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Фонд Имоти</v>
      </c>
      <c r="B479" s="92" t="str">
        <f t="shared" si="34"/>
        <v>131281685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Фонд Имоти</v>
      </c>
      <c r="B480" s="92" t="str">
        <f t="shared" si="34"/>
        <v>131281685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Фонд Имоти</v>
      </c>
      <c r="B481" s="92" t="str">
        <f t="shared" si="34"/>
        <v>131281685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Фонд Имоти</v>
      </c>
      <c r="B482" s="92" t="str">
        <f t="shared" si="34"/>
        <v>131281685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Фонд Имоти</v>
      </c>
      <c r="B483" s="92" t="str">
        <f t="shared" si="34"/>
        <v>131281685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Фонд Имоти</v>
      </c>
      <c r="B484" s="92" t="str">
        <f t="shared" si="34"/>
        <v>131281685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Фонд Имоти</v>
      </c>
      <c r="B485" s="92" t="str">
        <f t="shared" si="34"/>
        <v>131281685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Фонд Имоти</v>
      </c>
      <c r="B486" s="92" t="str">
        <f t="shared" si="34"/>
        <v>131281685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Фонд Имоти</v>
      </c>
      <c r="B487" s="92" t="str">
        <f t="shared" si="34"/>
        <v>131281685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Фонд Имоти</v>
      </c>
      <c r="B488" s="92" t="str">
        <f t="shared" si="34"/>
        <v>131281685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Фонд Имоти</v>
      </c>
      <c r="B489" s="92" t="str">
        <f t="shared" si="34"/>
        <v>131281685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Фонд Имоти</v>
      </c>
      <c r="B490" s="92" t="str">
        <f t="shared" si="34"/>
        <v>131281685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Фонд Имоти</v>
      </c>
      <c r="B491" s="92" t="str">
        <f t="shared" si="34"/>
        <v>131281685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Фонд Имоти</v>
      </c>
      <c r="B492" s="92" t="str">
        <f t="shared" si="34"/>
        <v>131281685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Фонд Имоти</v>
      </c>
      <c r="B493" s="92" t="str">
        <f t="shared" si="34"/>
        <v>131281685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Фонд Имоти</v>
      </c>
      <c r="B494" s="92" t="str">
        <f t="shared" si="34"/>
        <v>131281685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Фонд Имоти</v>
      </c>
      <c r="B495" s="92" t="str">
        <f t="shared" si="34"/>
        <v>131281685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Фонд Имоти</v>
      </c>
      <c r="B496" s="92" t="str">
        <f t="shared" si="34"/>
        <v>131281685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Фонд Имоти</v>
      </c>
      <c r="B497" s="92" t="str">
        <f t="shared" si="34"/>
        <v>131281685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Фонд Имоти</v>
      </c>
      <c r="B498" s="92" t="str">
        <f t="shared" si="34"/>
        <v>131281685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Фонд Имоти</v>
      </c>
      <c r="B499" s="92" t="str">
        <f t="shared" si="34"/>
        <v>131281685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Фонд Имоти</v>
      </c>
      <c r="B500" s="92" t="str">
        <f t="shared" si="34"/>
        <v>131281685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Фонд Имоти</v>
      </c>
      <c r="B501" s="92" t="str">
        <f t="shared" si="34"/>
        <v>131281685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Фонд Имоти</v>
      </c>
      <c r="B502" s="92" t="str">
        <f t="shared" si="34"/>
        <v>131281685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Фонд Имоти</v>
      </c>
      <c r="B503" s="92" t="str">
        <f t="shared" si="34"/>
        <v>131281685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2016-09-14T10:20:26Z</cp:lastPrinted>
  <dcterms:created xsi:type="dcterms:W3CDTF">2006-09-16T00:00:00Z</dcterms:created>
  <dcterms:modified xsi:type="dcterms:W3CDTF">2022-10-21T07:49:48Z</dcterms:modified>
  <cp:category/>
  <cp:version/>
  <cp:contentType/>
  <cp:contentStatus/>
</cp:coreProperties>
</file>